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400" windowHeight="1305" firstSheet="1" activeTab="13"/>
  </bookViews>
  <sheets>
    <sheet name="Zał.1" sheetId="1" r:id="rId1"/>
    <sheet name="Zał.2" sheetId="2" r:id="rId2"/>
    <sheet name="Zał.3" sheetId="3" r:id="rId3"/>
    <sheet name="Zał.4" sheetId="4" r:id="rId4"/>
    <sheet name="Zał. 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  <sheet name="Zał. 15" sheetId="15" r:id="rId15"/>
    <sheet name="Zał.16" sheetId="16" r:id="rId16"/>
    <sheet name="Zał. 17" sheetId="17" r:id="rId17"/>
    <sheet name="Zał.18" sheetId="18" r:id="rId18"/>
  </sheets>
  <definedNames/>
  <calcPr fullCalcOnLoad="1"/>
</workbook>
</file>

<file path=xl/sharedStrings.xml><?xml version="1.0" encoding="utf-8"?>
<sst xmlns="http://schemas.openxmlformats.org/spreadsheetml/2006/main" count="1825" uniqueCount="462">
  <si>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</si>
  <si>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</si>
  <si>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</si>
  <si>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</si>
  <si>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</si>
  <si>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</si>
  <si>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</si>
  <si>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</si>
  <si>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</si>
  <si>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</si>
  <si>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</si>
  <si>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</si>
  <si>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</si>
  <si>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</si>
  <si>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</si>
  <si>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</si>
  <si>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</si>
  <si>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</si>
  <si>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</si>
  <si>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</si>
  <si>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</si>
  <si>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</si>
  <si>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</si>
  <si>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</si>
  <si>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</si>
  <si>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</si>
  <si>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</si>
  <si>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</si>
  <si>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</si>
  <si>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</si>
  <si>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</si>
  <si>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</si>
  <si>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</si>
  <si>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</si>
  <si>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</si>
  <si>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</si>
  <si>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</si>
  <si>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</si>
  <si>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</si>
  <si>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</si>
  <si>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</si>
  <si>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750</t>
  </si>
  <si>
    <t>Administracja publiczna</t>
  </si>
  <si>
    <t>Urzędy wojewódzkie</t>
  </si>
  <si>
    <t>Bezpieczeństwo publiczne i ochrona przeciwpożarowa</t>
  </si>
  <si>
    <t>Obrona cywilna</t>
  </si>
  <si>
    <t>Straż Miejska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</si>
  <si>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</si>
  <si>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</si>
  <si>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</si>
  <si>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</si>
  <si>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</si>
  <si>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801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</si>
  <si>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</si>
  <si>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</si>
  <si>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</si>
  <si>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</si>
  <si>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</si>
  <si>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</si>
  <si>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</si>
  <si>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</si>
  <si>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</si>
  <si>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</si>
  <si>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</si>
  <si>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</si>
  <si>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</si>
  <si>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</si>
  <si>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</si>
  <si>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</si>
  <si>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</si>
  <si>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</si>
  <si>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</si>
  <si>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</si>
  <si>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</si>
  <si>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</si>
  <si>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</si>
  <si>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</si>
  <si>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</si>
  <si>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</si>
  <si>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</si>
  <si>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</si>
  <si>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</si>
  <si>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</si>
  <si>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</si>
  <si>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</si>
  <si>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Spółki wodne</t>
  </si>
  <si>
    <t>Wydatki bieżące</t>
  </si>
  <si>
    <t>4300</t>
  </si>
  <si>
    <t>Zakup usług pozostałych</t>
  </si>
  <si>
    <t>Izby rolnicze</t>
  </si>
  <si>
    <t>4210</t>
  </si>
  <si>
    <t>Zakup materiałów i wyposażenia</t>
  </si>
  <si>
    <t>Wytwarzanie i zaopatrywanie w energię elektryczną, gaz i wodę</t>
  </si>
  <si>
    <t>Dostarczanie wody</t>
  </si>
  <si>
    <t>Wydatki majątkowe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</si>
  <si>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</si>
  <si>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</si>
  <si>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</si>
  <si>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</si>
  <si>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</si>
  <si>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</si>
  <si>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</si>
  <si>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</si>
  <si>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</si>
  <si>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</si>
  <si>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</si>
  <si>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</si>
  <si>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</si>
  <si>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</si>
  <si>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</si>
  <si>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</si>
  <si>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</si>
  <si>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</si>
  <si>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</si>
  <si>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</si>
  <si>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</si>
  <si>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</si>
  <si>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</si>
  <si>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75095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</si>
  <si>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</si>
  <si>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</si>
  <si>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</si>
  <si>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</si>
  <si>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</si>
  <si>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</si>
  <si>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</si>
  <si>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Zakup pomocy naukowych, dydaktycznych i książek</t>
  </si>
  <si>
    <t>Dowożenie uczniów do szkół</t>
  </si>
  <si>
    <t>Dokształcanie i doskonalenie nauczycieli</t>
  </si>
  <si>
    <t>80195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</si>
  <si>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</si>
  <si>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</si>
  <si>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</si>
  <si>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</si>
  <si>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</si>
  <si>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</si>
  <si>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</si>
  <si>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</si>
  <si>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</si>
  <si>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</si>
  <si>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</si>
  <si>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</si>
  <si>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</si>
  <si>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</si>
  <si>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</si>
  <si>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</si>
  <si>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</si>
  <si>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</si>
  <si>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</si>
  <si>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</si>
  <si>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</si>
  <si>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</si>
  <si>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</si>
  <si>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</si>
  <si>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</si>
  <si>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</si>
  <si>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</si>
  <si>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Wydatki ogółem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</si>
  <si>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</si>
  <si>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</si>
  <si>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</si>
  <si>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</si>
  <si>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</si>
  <si>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</si>
  <si>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</si>
  <si>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</si>
  <si>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</si>
  <si>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</si>
  <si>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</si>
  <si>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</si>
  <si>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</si>
  <si>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</si>
  <si>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</si>
  <si>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</si>
  <si>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</si>
  <si>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</si>
  <si>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</si>
  <si>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</si>
  <si>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Kamienica</t>
  </si>
  <si>
    <t>Trzeboszowice</t>
  </si>
  <si>
    <t>Dziewietlice</t>
  </si>
  <si>
    <t>St. Paczków</t>
  </si>
  <si>
    <t>Gościce</t>
  </si>
  <si>
    <t>Ujeździec</t>
  </si>
  <si>
    <t>Unikowice</t>
  </si>
  <si>
    <t>Wilamowa</t>
  </si>
  <si>
    <t>Kozielno</t>
  </si>
  <si>
    <t>Lisie Kąty</t>
  </si>
  <si>
    <t>Zadania</t>
  </si>
  <si>
    <t>%</t>
  </si>
  <si>
    <t>x</t>
  </si>
  <si>
    <t>Prognoza długu</t>
  </si>
  <si>
    <t>Dochody własne, w tym:</t>
  </si>
  <si>
    <t>Subwencje</t>
  </si>
  <si>
    <t>Dotacje celowe na zadania zlecone</t>
  </si>
  <si>
    <t>Dotacje celowe na zadania własne i powierzone</t>
  </si>
  <si>
    <t>I. Ogółem dochody (1+2+3+4)</t>
  </si>
  <si>
    <t>Kredyty i pożyczki</t>
  </si>
  <si>
    <t>Sprzedaż papierów wartościowych</t>
  </si>
  <si>
    <t>Prywatyzacja majątku</t>
  </si>
  <si>
    <t>Nadwyżka budżetu</t>
  </si>
  <si>
    <t>Wolne środki</t>
  </si>
  <si>
    <t>Spłata pożyczek udzielonych</t>
  </si>
  <si>
    <t>II. Ogółem przychody (5+6+7+8+9+10)</t>
  </si>
  <si>
    <t>Wydatki bieżące, w tym:</t>
  </si>
  <si>
    <t>- potencjalne spłaty poręczeń wraz z odsetkami</t>
  </si>
  <si>
    <t>- odsetki od kredytów i pożyczek</t>
  </si>
  <si>
    <t>- odsetki i dyskonto od wyemitowanych papierów wartościowych</t>
  </si>
  <si>
    <t>Raty spłat kredytów i pożyczek</t>
  </si>
  <si>
    <t>Wykup wyemitowanych papierów wartościowych</t>
  </si>
  <si>
    <t>IV. Ogółem rozchody (13+14+15)</t>
  </si>
  <si>
    <t>V. Łączne raty spłat kredytów i pożyczek wraz z odsetkami</t>
  </si>
  <si>
    <t>VII. Wyłączenia na podstawie art. 169 ust. 3 ustawy o finansach publicznych (raty i odsetki)</t>
  </si>
  <si>
    <t>VIII. Wskaźnik w % liczony wg art. 169 ustawy o finansach publicznych</t>
  </si>
  <si>
    <t>IX. Wyłączenia na podstawie art. 170 ust. 3 ustawy o finansach publicznych</t>
  </si>
  <si>
    <t>X. Wskaźnik w % liczony wg art. 170 ustawy o finansach publicznych</t>
  </si>
  <si>
    <t>Ochrona zabytków i opieka nad zabytkami</t>
  </si>
  <si>
    <t>Plan ogółem</t>
  </si>
  <si>
    <t>Urzędu naczelnych organów władzy państwowej, kontroli i ochrony prawa</t>
  </si>
  <si>
    <t>Przedszkola</t>
  </si>
  <si>
    <t>Grzywny, mandaty i inne kary pieniężne od ludności</t>
  </si>
  <si>
    <t>Wpływy  z opłat za zezwolenia na sprzedaż alkoholu</t>
  </si>
  <si>
    <t>Opłaty z tytułu zakupu usług telekomunikacyjnych telefonii stacjonarnej</t>
  </si>
  <si>
    <t>Zakup usług dostępu do sieci internet</t>
  </si>
  <si>
    <t>Różne wydatki na rzecz osób fizycznych</t>
  </si>
  <si>
    <t>Wpłaty na fundusze remontowe wspólnot mieszkaniowych</t>
  </si>
  <si>
    <t>Wyłączenie gruntów z produkcji rolnej</t>
  </si>
  <si>
    <t>Diety sołtysów</t>
  </si>
  <si>
    <t>Wydatki osobowe niezaliczone do wynagrodzeń (bez nagród)</t>
  </si>
  <si>
    <t>Obsługa kredytów podmiotów krajowych</t>
  </si>
  <si>
    <t>Rezerwa ogólna</t>
  </si>
  <si>
    <t>Utrzymanie zimowe dróg</t>
  </si>
  <si>
    <t>Plan zad. zlecone</t>
  </si>
  <si>
    <t>Różne rozliczenia finansowe</t>
  </si>
  <si>
    <t>Rekompensaty utraconych dochodów w podatkach i opłatach lokalnych</t>
  </si>
  <si>
    <t>Szkolenia pracowników niebędących członkami korpusu służby cywilnej</t>
  </si>
  <si>
    <t>Zakup akcesoriów komputerowych, w tym programów i licencji</t>
  </si>
  <si>
    <t>4260</t>
  </si>
  <si>
    <t>Czyszczenie urządzeń melioracyjnych</t>
  </si>
  <si>
    <t>Zakup klińca</t>
  </si>
  <si>
    <t>Zakup znaków drogowych</t>
  </si>
  <si>
    <t>Składowanie materiałów budowlanych</t>
  </si>
  <si>
    <t>Szacunki nieruchomości</t>
  </si>
  <si>
    <t>Promocja jednostek samorządu terytorialnego</t>
  </si>
  <si>
    <t>Koszty postępowania sądowego i prokuratorskiego</t>
  </si>
  <si>
    <t>Oddziały przedszkolne w szkołach podstawowych</t>
  </si>
  <si>
    <t>Pozostałe zadania w zakresie polityki społecznej</t>
  </si>
  <si>
    <t>Wywóz odpadów stałych z sołectw</t>
  </si>
  <si>
    <t>Czyszczenie i konserwacja kanalizacji deszczowej</t>
  </si>
  <si>
    <t>Utrzymanie i konserwacja zieleni miejskiej</t>
  </si>
  <si>
    <t>Plan</t>
  </si>
  <si>
    <t>Plan 2008r.</t>
  </si>
  <si>
    <t>Komendy powiatowe Państwowej Straży Pożarnej</t>
  </si>
  <si>
    <t>Urzędy naczelnych organów władzy państwowej, kontroli i ochrony</t>
  </si>
  <si>
    <t>prawa oraz sądownictwa</t>
  </si>
  <si>
    <t>Obrona narodowa</t>
  </si>
  <si>
    <t>Pozostałe wydatki obronne</t>
  </si>
  <si>
    <t>Dochody od osób prawnych, od osób fizycznych i od innych jednostek</t>
  </si>
  <si>
    <t>nieposiadających osobowości prawnej oraz wydatki związane z ich</t>
  </si>
  <si>
    <t>poborem</t>
  </si>
  <si>
    <t>Wpływy z podatku rolnego, podatku leśnego, podatku od czynności</t>
  </si>
  <si>
    <t>cywilnoprawnych, podatków i opłat lokalnych od osób prawnych i innych</t>
  </si>
  <si>
    <t>jednostek organizacyjnych</t>
  </si>
  <si>
    <t>Wpływy z podatku rolnego, podatku leśnego, podatku od spadków i</t>
  </si>
  <si>
    <t>darowizn, podatku od czynności cywilnoprawnych oraz podatków i opłat</t>
  </si>
  <si>
    <t>lokalnych od osób fizycznych</t>
  </si>
  <si>
    <t>Wpływy z innych opłat stanowiących dochody jednostek samorządu</t>
  </si>
  <si>
    <t>terytorialnego na podstawie ustaw</t>
  </si>
  <si>
    <t>Część oświatowa subwencji ogólnej dla jednostek samorządu</t>
  </si>
  <si>
    <t>terytorialnego</t>
  </si>
  <si>
    <t>Świadczenia rodzinne, zaliczka alimentacyjna oraz składki na</t>
  </si>
  <si>
    <t>ubezpieczenia emerytalne i rentowe z ubezpieczenia społecznego</t>
  </si>
  <si>
    <t>Składki na ubezpieczenie zdrowotne opłacane za osoby pobierające</t>
  </si>
  <si>
    <t>niektóre świadczenia z pomocy społecznej oraz niektóre świadczenia</t>
  </si>
  <si>
    <t xml:space="preserve">rodzinne </t>
  </si>
  <si>
    <t>Zasiłki i pomoc w naturze oraz składki na ubezpieczenia emerytalne i</t>
  </si>
  <si>
    <t>rentowe</t>
  </si>
  <si>
    <t>Wpływy i wydatki związane z gromadzeniem środków z opłat</t>
  </si>
  <si>
    <t>produktowych</t>
  </si>
  <si>
    <t>Par.</t>
  </si>
  <si>
    <t>Dochody bieżące</t>
  </si>
  <si>
    <t>Dochody z najmu i dzierżawy składników majątkowych Skarbu Państwa,</t>
  </si>
  <si>
    <t>jednostek samorządu terytorialnego  lub innych jednostek zaliczanych do</t>
  </si>
  <si>
    <t>sektora finansów publicznych oraz innych umów o podobnym charakterze</t>
  </si>
  <si>
    <t>Wpływy z opłat za zarząd, użytkowanie i użytkowanie wieczyste</t>
  </si>
  <si>
    <t>nieruchomości</t>
  </si>
  <si>
    <t>Wpływy z innych lokalnych opłat pobieranych przez jednostki samorządu</t>
  </si>
  <si>
    <t>terytorialnego na podstawie odrębnych ustaw</t>
  </si>
  <si>
    <t>Dochody majątkowe</t>
  </si>
  <si>
    <t>Wpływy z tytułu przekształcenia prawa użytkowania wieczystego</t>
  </si>
  <si>
    <t>przysługującego osobom fizycznym w prawo własności</t>
  </si>
  <si>
    <t>Wpłaty z tytułu odpłatnego nabycia prawa własności oraz prawa</t>
  </si>
  <si>
    <t>użytkowania wieczystego nieruchomości</t>
  </si>
  <si>
    <t>Dotacje celowe otrzymane z budżetu państwa na realizację zadań</t>
  </si>
  <si>
    <t>bieżących z zakresu administracji rządowej  oraz innych zadań zleconych</t>
  </si>
  <si>
    <t>gminie (związkom gmin) ustawami</t>
  </si>
  <si>
    <t>Podatek od działalności gospodarczej osób fizycznych, opłacany w formie</t>
  </si>
  <si>
    <t>karty podatkowej</t>
  </si>
  <si>
    <t>Dotacje celowe otrzymane z budżetu państwa na realizację własnych</t>
  </si>
  <si>
    <t>zadań bieżących gmin ( związków gmin)</t>
  </si>
  <si>
    <t>Remont i konserwacja urządzeń melioracyjnych</t>
  </si>
  <si>
    <t>Wpłaty gmin na rzecz izb  rolniczych  w wysokości  2% uzyskanych</t>
  </si>
  <si>
    <t>wpływów z podatku rolnego</t>
  </si>
  <si>
    <t>Budowa SUW w Paczkowie</t>
  </si>
  <si>
    <t>Remonty barier na mostach</t>
  </si>
  <si>
    <t>Remonty cząstkowe nawierzchni dróg</t>
  </si>
  <si>
    <t>Naprawa i montaż znaków</t>
  </si>
  <si>
    <t>Oznakowanie obiektów mostowych</t>
  </si>
  <si>
    <t>Przeglądy i ekspertyzy techniczne obiektów mostowych</t>
  </si>
  <si>
    <t>Odbudowa drogi w Kozielnie</t>
  </si>
  <si>
    <t>Odtworzenie drogi w Starym Paczkowie</t>
  </si>
  <si>
    <t>Przebudowa drogi ul. Kwiatowa w Paczkowie</t>
  </si>
  <si>
    <t>Diety członków Społecznej Komisji Mieszkaniowej</t>
  </si>
  <si>
    <t>Remonty budynków i lokali komunalnych</t>
  </si>
  <si>
    <t>Prowadzenie książek obiektów budowlanych</t>
  </si>
  <si>
    <t>Przeglądy, pomiary, deratyzacje w budynkach komunalnych</t>
  </si>
  <si>
    <t>Użytkowanie wieczyste</t>
  </si>
  <si>
    <t>Wypisy, wyrysy i regulowanie stanów prawnych</t>
  </si>
  <si>
    <t>Opaty za administrowanie i czynsze za budynki, lokale i pomieszczenia</t>
  </si>
  <si>
    <t>garażowe</t>
  </si>
  <si>
    <t>Wpłaty na bieżącą eksploatację wspólnot mieszkaniowych</t>
  </si>
  <si>
    <t>Zarząd zasobem komunalnym</t>
  </si>
  <si>
    <t>Zwrot nakładów dla Kółka Rolniczego w Paczkowie</t>
  </si>
  <si>
    <t>Plany zagospodarowania i decyzje o warunkach zabudowy</t>
  </si>
  <si>
    <t>Podziały geodezyjne</t>
  </si>
  <si>
    <t>Zakup usług remontowo-konserwatorskich dotyczących obiektów</t>
  </si>
  <si>
    <t>zabytkowych będących w użytkowaniu jednostek budżetowych</t>
  </si>
  <si>
    <t>Zakup materialów papierniczych do sprzętu drukarskiego i urządzeń</t>
  </si>
  <si>
    <t>kserograficznych</t>
  </si>
  <si>
    <t>Środki Rad Sołeckich</t>
  </si>
  <si>
    <t>Zakup sprzętu oświetleniowego</t>
  </si>
  <si>
    <t>Zakup motopompy</t>
  </si>
  <si>
    <t>Odsetki i dyskonto od krajowych skarbowych papierów wartościowych</t>
  </si>
  <si>
    <t>oraz od krajowych pożyczek i kredytów</t>
  </si>
  <si>
    <t>Rezerwa celowa - Zadania oświatowe</t>
  </si>
  <si>
    <t>Rezerwa celowe - Zarzadzanie kryzysowe</t>
  </si>
  <si>
    <t>Dotacja celowa z budżetu dla pozostałych jednostek zaliczanych do</t>
  </si>
  <si>
    <t>sektora finansów publicznych</t>
  </si>
  <si>
    <t>Dotacja podmiotowa z budżetu dla niepublicznej jednostki systemu</t>
  </si>
  <si>
    <t>oświaty</t>
  </si>
  <si>
    <t>Dotacje celowe przekazane dla powiatu na zadania bieżące realizowane na</t>
  </si>
  <si>
    <t>podstawie porozumień (umów) między jednostkami samorządu</t>
  </si>
  <si>
    <t>Porozumienia - Logopeda i Porozumienie - Ognisko Artystyczne</t>
  </si>
  <si>
    <t>Dotacja celowa z budżetu na finansowanie lub dofinansowanie zadań</t>
  </si>
  <si>
    <t>zleconych do realizacji stowarzyszeniom</t>
  </si>
  <si>
    <t>Zwrot dotacji  wykorzystanych niezgodnie z przeznaczeniem lub</t>
  </si>
  <si>
    <t>pobranych w nadmiernej wysokości</t>
  </si>
  <si>
    <t>Odsetki od dotacji wykorzystanych niezgodnie z przeznaczeniem lub</t>
  </si>
  <si>
    <t>Zakup usług przez jednostki samorządu terytorialnego od innych jednostek</t>
  </si>
  <si>
    <t>samorządu terytorialnego</t>
  </si>
  <si>
    <t>zleconych do realizacji pozostałym jednostkom niezaliczanym do sektora</t>
  </si>
  <si>
    <t>finansów publicznych</t>
  </si>
  <si>
    <t>Wywóz zastępczy nieczystości płynnych</t>
  </si>
  <si>
    <t>Odbiór padłych zwierząt</t>
  </si>
  <si>
    <t>Prowadzenie selektywnej zbiórki odpadów</t>
  </si>
  <si>
    <t>Wywóz zastepczy odpadów stałych</t>
  </si>
  <si>
    <t>Sprzatanie ulic, placów i chodników</t>
  </si>
  <si>
    <t>Zakup sadzonek drzew</t>
  </si>
  <si>
    <t>Wycinka drzew</t>
  </si>
  <si>
    <t>Modernizacja oświetlenia ulicznego w rynku</t>
  </si>
  <si>
    <t>Dotacje dla stowarzyszeń i organizacji pożytku publicznego</t>
  </si>
  <si>
    <t>Gminny program "Odnowa wsi"</t>
  </si>
  <si>
    <t>Dom Kultury</t>
  </si>
  <si>
    <t>Świetlice wiejskie</t>
  </si>
  <si>
    <t>Biblioteka Gminna</t>
  </si>
  <si>
    <t>Dotacje celowe z budżetu na finansowanie lub dofinansowanie prac</t>
  </si>
  <si>
    <t>remontowych i konserwatorskich obiektów zabytkowych przekazane</t>
  </si>
  <si>
    <t>jednostkom niezaliczanym do sektora finansów publicznych</t>
  </si>
  <si>
    <t>Dotacje dla posiadaczy obiektów zabytkowych</t>
  </si>
  <si>
    <t>"Dom Kata"</t>
  </si>
  <si>
    <t>Remont instalacji elektrycznej Wieży Wrocławskiej</t>
  </si>
  <si>
    <t>Dożynki gminne i Dni Paczkowa</t>
  </si>
  <si>
    <t>Gminne Centrum Sportu i Rekreacji</t>
  </si>
  <si>
    <t>Przebudowa infrastruktury sportowej basenu miejskiego i stadionu w</t>
  </si>
  <si>
    <t>Paczkowie</t>
  </si>
  <si>
    <t>"Forum Sportowo-Rekreacyjne Paczków Javornik"</t>
  </si>
  <si>
    <t>Kino</t>
  </si>
  <si>
    <t>Stan środków obrotowych na 01.01.2009r.</t>
  </si>
  <si>
    <t>Stan środków obrotowych na 31.12.2009r.</t>
  </si>
  <si>
    <t>Ścibórz</t>
  </si>
  <si>
    <t>Frydrychów</t>
  </si>
  <si>
    <t xml:space="preserve">5. Opłata od posiadania psów </t>
  </si>
  <si>
    <t>Opłata od posiadania psów</t>
  </si>
  <si>
    <t>Prognoza wykonania 2008r.</t>
  </si>
  <si>
    <t>Plan 2009r.</t>
  </si>
  <si>
    <t>Środki na dofinansowanie własnych inwestycji gmin (związków gmin),</t>
  </si>
  <si>
    <t>powiatów (związków powiatów), samorządów województw, pozyskane z</t>
  </si>
  <si>
    <t>innych źródeł</t>
  </si>
  <si>
    <t>Dotacje celowe otrzymane z budżetu państwa na realizację inwestycji i</t>
  </si>
  <si>
    <t>zakupów inwestycyjnych własnych gmin (związków gmin)</t>
  </si>
  <si>
    <t xml:space="preserve">Wpływy z tytułu przekształcenia prawa użytkowania wieczystego </t>
  </si>
  <si>
    <t>0570</t>
  </si>
  <si>
    <t>Grzywny, mandaty i inne kary pieniężne od osób fizycznych</t>
  </si>
  <si>
    <t xml:space="preserve">Wpływy ze sprzedaży wyrobów </t>
  </si>
  <si>
    <t>Otrzymane spadki, zapisy i darowizny w postaci pieniężnej</t>
  </si>
  <si>
    <t>0690</t>
  </si>
  <si>
    <t>Wpływy z róznych opłat</t>
  </si>
  <si>
    <t>Wpływy do budżetu nadwyżki środków obrotowych zakładu budżetowego</t>
  </si>
  <si>
    <t>Dotacje otrzymane z funduszy celowych na finansowanie lub</t>
  </si>
  <si>
    <t>dofinansowanie kosztów realizacji inwestycji i zakupów inwestycyjnych</t>
  </si>
  <si>
    <t>jednostek sektora finansów publicznych</t>
  </si>
  <si>
    <t>Dotacje rozwojowe oraz środki na finansowanie Wspólnej Polityki Rolnej</t>
  </si>
  <si>
    <t>Dotacje otrzymane z funduszy celowych  na realizację zadań bieżących</t>
  </si>
  <si>
    <t>Dotacje celowe otrzymane z  powiatu na zadania bieżące realizowane na</t>
  </si>
  <si>
    <t>Dotacje celowe otrzymane z budżetu państwa na zadania bieżące</t>
  </si>
  <si>
    <t>realizowane przez gminę na podstawie porozumień z organami</t>
  </si>
  <si>
    <t>administracji rządowej</t>
  </si>
  <si>
    <t>0960</t>
  </si>
  <si>
    <t>Środki na dofinansowanie własnych zadań bieżących gmin (związków</t>
  </si>
  <si>
    <t>gmin), powiatów (związków powiatów), samorządów województw,</t>
  </si>
  <si>
    <t>pozyskane z innych źródeł</t>
  </si>
  <si>
    <t>Komendy wojewódzkie Policji</t>
  </si>
  <si>
    <t>Komendy powiatowe Policji</t>
  </si>
  <si>
    <t>2009 r.</t>
  </si>
  <si>
    <t>2010 r.</t>
  </si>
  <si>
    <t>2011 r.</t>
  </si>
  <si>
    <t>2012 r.</t>
  </si>
  <si>
    <t>1.</t>
  </si>
  <si>
    <t>- udziały w doch. budżetu państwa</t>
  </si>
  <si>
    <t>- dochody ze sprzedaży mienia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</si>
  <si>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</si>
  <si>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</si>
  <si>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</si>
  <si>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</si>
  <si>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</si>
  <si>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</si>
  <si>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</si>
  <si>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</si>
  <si>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</si>
  <si>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</si>
  <si>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</si>
  <si>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III. Ogółem wydatki (11+12)</t>
  </si>
  <si>
    <t>13.</t>
  </si>
  <si>
    <t>14.</t>
  </si>
  <si>
    <t>15.</t>
  </si>
  <si>
    <t>VI. Dług jednostki samorzadu terytorialnego*</t>
  </si>
  <si>
    <t>2013r.</t>
  </si>
  <si>
    <t>2014r.</t>
  </si>
  <si>
    <t>2015r.</t>
  </si>
  <si>
    <t>Pozostałe rozchody</t>
  </si>
  <si>
    <t>Wynik finansowy (I+II-III-IV)</t>
  </si>
  <si>
    <t>Program Operacyjny Współpracy Transgranicznej RCZ-RP 2007/20013  Euroregionu PRADZIAD</t>
  </si>
  <si>
    <t>Oś priorytetowa 3. Wspieranie współpracy społeczności lokalnych</t>
  </si>
  <si>
    <t>Dziedzina 3.2 Wspieranie przedsięwzięć kulturalnych, rekreacyjno-edukacyjnych oraz inicjatyw społecznych</t>
  </si>
  <si>
    <t>Projekt p.n. Forum Sportowo-rekreacyjne Paczków Javornik Nr rej. PL.3.22/3.3.07/08.00131</t>
  </si>
  <si>
    <t>Prace budowlane w Ratuszu</t>
  </si>
  <si>
    <t>Rozbudowa serwera</t>
  </si>
  <si>
    <t>Stan środków obrotowych na dzień 01.01.2009r.</t>
  </si>
  <si>
    <t>Stan środków obrotowych na dzień 31.12.2009r.</t>
  </si>
  <si>
    <t>Wydatki inwestycyjne funduszy celowych</t>
  </si>
  <si>
    <t xml:space="preserve">Zakup sprzętu dla grupy wodno-nurkowej </t>
  </si>
  <si>
    <t>sekcji ratownictwa wodnego KP PSP w Nysie</t>
  </si>
  <si>
    <t>Dowóz posiłków do przedszkoli</t>
  </si>
  <si>
    <t>Świadczenia rodzinne, świadczenie z funduszu alimentacyjnego oraz</t>
  </si>
  <si>
    <t>składki na ubezpieczenia emerytalne i rentowe z ubezpieczenia</t>
  </si>
  <si>
    <t>społecznego</t>
  </si>
  <si>
    <t>Dotacje celowe z budżetu na finansowanie lub dofinansowanie kosztów</t>
  </si>
  <si>
    <t>realizacji inwestycji i zakupów inwestycyjnych innych jednostek sektora</t>
  </si>
  <si>
    <t>Rewitalizacja Domu Kata</t>
  </si>
  <si>
    <t>Unikowice - "Kultura bliska"</t>
  </si>
  <si>
    <t>Zakup sprzętu dla grupy wodno-nurkowej sekcji ratownictwa wodnego KP</t>
  </si>
  <si>
    <t>PSP w Nysie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</si>
</sst>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65" applyFont="1" applyBorder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87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9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>
      <alignment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8" fillId="0" borderId="12" xfId="55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wrapText="1"/>
      <protection/>
    </xf>
    <xf numFmtId="0" fontId="2" fillId="0" borderId="0" xfId="55" applyFont="1" applyFill="1">
      <alignment/>
      <protection/>
    </xf>
    <xf numFmtId="0" fontId="8" fillId="0" borderId="13" xfId="55" applyFont="1" applyFill="1" applyBorder="1" applyAlignment="1">
      <alignment horizontal="center" vertical="top" wrapText="1"/>
      <protection/>
    </xf>
    <xf numFmtId="0" fontId="4" fillId="0" borderId="13" xfId="55" applyFont="1" applyFill="1" applyBorder="1" applyAlignment="1">
      <alignment horizontal="center" vertical="top" wrapText="1"/>
      <protection/>
    </xf>
    <xf numFmtId="0" fontId="2" fillId="0" borderId="13" xfId="55" applyFont="1" applyFill="1" applyBorder="1" applyAlignment="1">
      <alignment vertical="top" wrapText="1"/>
      <protection/>
    </xf>
    <xf numFmtId="0" fontId="2" fillId="0" borderId="0" xfId="55" applyFont="1" applyFill="1" applyAlignment="1">
      <alignment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>
      <alignment/>
      <protection/>
    </xf>
    <xf numFmtId="0" fontId="3" fillId="0" borderId="11" xfId="65" applyFont="1" applyFill="1" applyBorder="1" applyAlignment="1">
      <alignment/>
      <protection/>
    </xf>
    <xf numFmtId="0" fontId="10" fillId="0" borderId="11" xfId="65" applyFont="1" applyFill="1" applyBorder="1" applyAlignment="1">
      <alignment vertical="center"/>
      <protection/>
    </xf>
    <xf numFmtId="0" fontId="0" fillId="0" borderId="0" xfId="65" applyFont="1" applyBorder="1" applyAlignment="1">
      <alignment/>
      <protection/>
    </xf>
    <xf numFmtId="0" fontId="0" fillId="0" borderId="11" xfId="65" applyFont="1" applyFill="1" applyBorder="1" applyAlignment="1">
      <alignment vertical="center"/>
      <protection/>
    </xf>
    <xf numFmtId="0" fontId="9" fillId="0" borderId="0" xfId="65" applyFont="1" applyBorder="1">
      <alignment/>
      <protection/>
    </xf>
    <xf numFmtId="0" fontId="0" fillId="0" borderId="11" xfId="65" applyFont="1" applyFill="1" applyBorder="1" applyAlignment="1">
      <alignment vertical="center" wrapText="1"/>
      <protection/>
    </xf>
    <xf numFmtId="0" fontId="9" fillId="0" borderId="11" xfId="65" applyFont="1" applyFill="1" applyBorder="1" applyAlignment="1">
      <alignment vertical="center"/>
      <protection/>
    </xf>
    <xf numFmtId="0" fontId="0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vertical="center" wrapText="1"/>
      <protection/>
    </xf>
    <xf numFmtId="4" fontId="0" fillId="0" borderId="0" xfId="51" applyNumberFormat="1" applyFont="1" applyFill="1" applyAlignment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11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3" fillId="0" borderId="0" xfId="55" applyFont="1" applyFill="1">
      <alignment/>
      <protection/>
    </xf>
    <xf numFmtId="190" fontId="0" fillId="0" borderId="0" xfId="55" applyNumberFormat="1" applyFont="1" applyFill="1">
      <alignment/>
      <protection/>
    </xf>
    <xf numFmtId="190" fontId="6" fillId="0" borderId="10" xfId="0" applyNumberFormat="1" applyFont="1" applyBorder="1" applyAlignment="1">
      <alignment horizontal="center" vertical="center"/>
    </xf>
    <xf numFmtId="190" fontId="7" fillId="0" borderId="0" xfId="0" applyNumberFormat="1" applyFont="1" applyFill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90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90" fontId="3" fillId="0" borderId="11" xfId="52" applyNumberFormat="1" applyFont="1" applyFill="1" applyBorder="1" applyAlignment="1">
      <alignment horizontal="right"/>
      <protection/>
    </xf>
    <xf numFmtId="190" fontId="10" fillId="0" borderId="11" xfId="52" applyNumberFormat="1" applyFont="1" applyFill="1" applyBorder="1" applyAlignment="1">
      <alignment vertical="center"/>
      <protection/>
    </xf>
    <xf numFmtId="190" fontId="0" fillId="0" borderId="11" xfId="52" applyNumberFormat="1" applyFont="1" applyFill="1" applyBorder="1" applyAlignment="1" applyProtection="1">
      <alignment vertical="center"/>
      <protection locked="0"/>
    </xf>
    <xf numFmtId="190" fontId="10" fillId="0" borderId="11" xfId="52" applyNumberFormat="1" applyFont="1" applyFill="1" applyBorder="1" applyAlignment="1" applyProtection="1">
      <alignment vertical="center"/>
      <protection locked="0"/>
    </xf>
    <xf numFmtId="190" fontId="10" fillId="0" borderId="11" xfId="52" applyNumberFormat="1" applyFont="1" applyFill="1" applyBorder="1" applyAlignment="1" applyProtection="1" quotePrefix="1">
      <alignment vertical="center"/>
      <protection locked="0"/>
    </xf>
    <xf numFmtId="190" fontId="3" fillId="0" borderId="11" xfId="52" applyNumberFormat="1" applyFont="1" applyFill="1" applyBorder="1" applyAlignment="1" applyProtection="1">
      <alignment/>
      <protection locked="0"/>
    </xf>
    <xf numFmtId="190" fontId="0" fillId="0" borderId="11" xfId="52" applyNumberFormat="1" applyFont="1" applyFill="1" applyBorder="1" applyAlignment="1" applyProtection="1">
      <alignment vertical="top"/>
      <protection locked="0"/>
    </xf>
    <xf numFmtId="190" fontId="0" fillId="0" borderId="11" xfId="52" applyNumberFormat="1" applyFont="1" applyFill="1" applyBorder="1" applyAlignment="1">
      <alignment vertical="center"/>
      <protection/>
    </xf>
    <xf numFmtId="190" fontId="9" fillId="0" borderId="11" xfId="52" applyNumberFormat="1" applyFont="1" applyFill="1" applyBorder="1" applyAlignment="1" applyProtection="1">
      <alignment vertical="center"/>
      <protection locked="0"/>
    </xf>
    <xf numFmtId="190" fontId="0" fillId="0" borderId="0" xfId="65" applyNumberFormat="1" applyFont="1" applyBorder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11" xfId="55" applyFont="1" applyFill="1" applyBorder="1" applyAlignment="1">
      <alignment horizontal="center" vertical="top" wrapText="1"/>
      <protection/>
    </xf>
    <xf numFmtId="190" fontId="11" fillId="0" borderId="10" xfId="0" applyNumberFormat="1" applyFont="1" applyBorder="1" applyAlignment="1">
      <alignment horizontal="right" vertical="top"/>
    </xf>
    <xf numFmtId="10" fontId="13" fillId="0" borderId="0" xfId="56" applyNumberFormat="1" applyFont="1" applyFill="1" applyBorder="1" applyAlignment="1" applyProtection="1">
      <alignment horizontal="right" vertical="top"/>
      <protection locked="0"/>
    </xf>
    <xf numFmtId="0" fontId="11" fillId="0" borderId="12" xfId="55" applyFont="1" applyFill="1" applyBorder="1" applyAlignment="1">
      <alignment horizontal="center" vertical="top" wrapText="1"/>
      <protection/>
    </xf>
    <xf numFmtId="49" fontId="12" fillId="0" borderId="12" xfId="55" applyNumberFormat="1" applyFont="1" applyFill="1" applyBorder="1" applyAlignment="1">
      <alignment horizontal="center" vertical="top" wrapText="1"/>
      <protection/>
    </xf>
    <xf numFmtId="0" fontId="12" fillId="0" borderId="12" xfId="55" applyFont="1" applyFill="1" applyBorder="1" applyAlignment="1">
      <alignment horizontal="center" vertical="top" wrapText="1"/>
      <protection/>
    </xf>
    <xf numFmtId="0" fontId="11" fillId="0" borderId="11" xfId="42" applyFont="1" applyBorder="1" applyAlignment="1">
      <alignment horizontal="center" vertical="center"/>
      <protection/>
    </xf>
    <xf numFmtId="190" fontId="11" fillId="0" borderId="11" xfId="42" applyNumberFormat="1" applyFont="1" applyBorder="1" applyAlignment="1">
      <alignment horizontal="right" vertical="center"/>
      <protection/>
    </xf>
    <xf numFmtId="172" fontId="11" fillId="0" borderId="11" xfId="42" applyNumberFormat="1" applyFont="1" applyBorder="1" applyAlignment="1">
      <alignment horizontal="center" vertical="top"/>
      <protection/>
    </xf>
    <xf numFmtId="0" fontId="13" fillId="0" borderId="11" xfId="42" applyFont="1" applyBorder="1" applyAlignment="1">
      <alignment horizontal="center"/>
      <protection/>
    </xf>
    <xf numFmtId="0" fontId="11" fillId="0" borderId="11" xfId="42" applyFont="1" applyBorder="1" applyAlignment="1">
      <alignment horizontal="left" vertical="top"/>
      <protection/>
    </xf>
    <xf numFmtId="190" fontId="11" fillId="0" borderId="11" xfId="42" applyNumberFormat="1" applyFont="1" applyBorder="1" applyAlignment="1">
      <alignment horizontal="right" vertical="top"/>
      <protection/>
    </xf>
    <xf numFmtId="174" fontId="12" fillId="0" borderId="11" xfId="42" applyNumberFormat="1" applyFont="1" applyBorder="1" applyAlignment="1">
      <alignment horizontal="center" vertical="top"/>
      <protection/>
    </xf>
    <xf numFmtId="0" fontId="12" fillId="0" borderId="11" xfId="42" applyFont="1" applyBorder="1" applyAlignment="1">
      <alignment horizontal="left" vertical="top"/>
      <protection/>
    </xf>
    <xf numFmtId="190" fontId="12" fillId="0" borderId="11" xfId="42" applyNumberFormat="1" applyFont="1" applyBorder="1" applyAlignment="1">
      <alignment horizontal="right" vertical="top"/>
      <protection/>
    </xf>
    <xf numFmtId="178" fontId="11" fillId="0" borderId="11" xfId="42" applyNumberFormat="1" applyFont="1" applyBorder="1" applyAlignment="1">
      <alignment horizontal="center" vertical="top"/>
      <protection/>
    </xf>
    <xf numFmtId="180" fontId="12" fillId="0" borderId="11" xfId="42" applyNumberFormat="1" applyFont="1" applyBorder="1" applyAlignment="1">
      <alignment horizontal="center" vertical="top"/>
      <protection/>
    </xf>
    <xf numFmtId="190" fontId="13" fillId="0" borderId="11" xfId="42" applyNumberFormat="1" applyFont="1" applyBorder="1">
      <alignment/>
      <protection/>
    </xf>
    <xf numFmtId="0" fontId="13" fillId="0" borderId="11" xfId="0" applyFont="1" applyBorder="1" applyAlignment="1">
      <alignment horizontal="center"/>
    </xf>
    <xf numFmtId="190" fontId="13" fillId="0" borderId="11" xfId="0" applyNumberFormat="1" applyFont="1" applyBorder="1" applyAlignment="1">
      <alignment/>
    </xf>
    <xf numFmtId="0" fontId="11" fillId="0" borderId="11" xfId="42" applyFont="1" applyBorder="1" applyAlignment="1">
      <alignment horizontal="right" vertical="top"/>
      <protection/>
    </xf>
    <xf numFmtId="176" fontId="12" fillId="0" borderId="11" xfId="42" applyNumberFormat="1" applyFont="1" applyBorder="1" applyAlignment="1">
      <alignment horizontal="center" vertical="top"/>
      <protection/>
    </xf>
    <xf numFmtId="177" fontId="12" fillId="0" borderId="11" xfId="42" applyNumberFormat="1" applyFont="1" applyBorder="1" applyAlignment="1">
      <alignment horizontal="center" vertical="top"/>
      <protection/>
    </xf>
    <xf numFmtId="190" fontId="11" fillId="0" borderId="11" xfId="42" applyNumberFormat="1" applyFont="1" applyBorder="1" applyAlignment="1">
      <alignment horizontal="center" vertical="center"/>
      <protection/>
    </xf>
    <xf numFmtId="178" fontId="11" fillId="0" borderId="11" xfId="42" applyNumberFormat="1" applyFont="1" applyBorder="1" applyAlignment="1">
      <alignment horizontal="center" vertical="center"/>
      <protection/>
    </xf>
    <xf numFmtId="0" fontId="13" fillId="0" borderId="11" xfId="42" applyFont="1" applyBorder="1" applyAlignment="1">
      <alignment horizontal="center" vertical="center"/>
      <protection/>
    </xf>
    <xf numFmtId="180" fontId="12" fillId="0" borderId="11" xfId="42" applyNumberFormat="1" applyFont="1" applyBorder="1" applyAlignment="1">
      <alignment horizontal="center" vertical="center"/>
      <protection/>
    </xf>
    <xf numFmtId="177" fontId="12" fillId="0" borderId="11" xfId="42" applyNumberFormat="1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19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42" applyFont="1" applyBorder="1" applyAlignment="1">
      <alignment horizontal="left" vertical="top"/>
      <protection/>
    </xf>
    <xf numFmtId="190" fontId="12" fillId="0" borderId="10" xfId="42" applyNumberFormat="1" applyFont="1" applyBorder="1" applyAlignment="1">
      <alignment horizontal="right" vertical="top"/>
      <protection/>
    </xf>
    <xf numFmtId="0" fontId="1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center"/>
      <protection locked="0"/>
    </xf>
    <xf numFmtId="0" fontId="13" fillId="0" borderId="10" xfId="42" applyFont="1" applyBorder="1" applyAlignment="1">
      <alignment horizontal="center"/>
      <protection/>
    </xf>
    <xf numFmtId="177" fontId="12" fillId="0" borderId="10" xfId="42" applyNumberFormat="1" applyFont="1" applyBorder="1" applyAlignment="1">
      <alignment horizontal="center" vertical="top"/>
      <protection/>
    </xf>
    <xf numFmtId="180" fontId="12" fillId="0" borderId="10" xfId="42" applyNumberFormat="1" applyFont="1" applyBorder="1" applyAlignment="1">
      <alignment horizontal="center" vertical="top"/>
      <protection/>
    </xf>
    <xf numFmtId="0" fontId="13" fillId="0" borderId="15" xfId="42" applyFont="1" applyBorder="1" applyAlignment="1">
      <alignment horizontal="center"/>
      <protection/>
    </xf>
    <xf numFmtId="0" fontId="13" fillId="0" borderId="17" xfId="42" applyFont="1" applyBorder="1" applyAlignment="1">
      <alignment horizontal="center"/>
      <protection/>
    </xf>
    <xf numFmtId="190" fontId="13" fillId="0" borderId="10" xfId="42" applyNumberFormat="1" applyFont="1" applyBorder="1">
      <alignment/>
      <protection/>
    </xf>
    <xf numFmtId="190" fontId="12" fillId="0" borderId="11" xfId="55" applyNumberFormat="1" applyFont="1" applyFill="1" applyBorder="1" applyAlignment="1">
      <alignment horizontal="right" vertical="top" wrapText="1"/>
      <protection/>
    </xf>
    <xf numFmtId="0" fontId="12" fillId="0" borderId="13" xfId="55" applyFont="1" applyFill="1" applyBorder="1" applyAlignment="1">
      <alignment horizontal="center" vertical="top" wrapText="1"/>
      <protection/>
    </xf>
    <xf numFmtId="190" fontId="12" fillId="0" borderId="12" xfId="55" applyNumberFormat="1" applyFont="1" applyFill="1" applyBorder="1" applyAlignment="1">
      <alignment horizontal="right" vertical="top" wrapText="1"/>
      <protection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190" fontId="11" fillId="0" borderId="11" xfId="0" applyNumberFormat="1" applyFont="1" applyFill="1" applyBorder="1" applyAlignment="1" applyProtection="1">
      <alignment horizontal="right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/>
      <protection locked="0"/>
    </xf>
    <xf numFmtId="190" fontId="11" fillId="0" borderId="10" xfId="0" applyNumberFormat="1" applyFont="1" applyBorder="1" applyAlignment="1">
      <alignment horizontal="center" vertical="center"/>
    </xf>
    <xf numFmtId="19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11" xfId="42" applyFont="1" applyBorder="1" applyAlignment="1">
      <alignment horizontal="center" vertical="center" wrapText="1"/>
      <protection/>
    </xf>
    <xf numFmtId="190" fontId="11" fillId="0" borderId="11" xfId="42" applyNumberFormat="1" applyFont="1" applyBorder="1" applyAlignment="1">
      <alignment horizontal="center" vertical="center" wrapText="1"/>
      <protection/>
    </xf>
    <xf numFmtId="190" fontId="14" fillId="0" borderId="11" xfId="0" applyNumberFormat="1" applyFont="1" applyBorder="1" applyAlignment="1">
      <alignment horizontal="center" vertical="center" wrapText="1"/>
    </xf>
    <xf numFmtId="10" fontId="14" fillId="0" borderId="11" xfId="0" applyNumberFormat="1" applyFont="1" applyBorder="1" applyAlignment="1">
      <alignment horizontal="center" vertical="center" wrapText="1"/>
    </xf>
    <xf numFmtId="10" fontId="14" fillId="0" borderId="11" xfId="0" applyNumberFormat="1" applyFont="1" applyBorder="1" applyAlignment="1">
      <alignment horizontal="center"/>
    </xf>
    <xf numFmtId="10" fontId="13" fillId="0" borderId="11" xfId="0" applyNumberFormat="1" applyFont="1" applyBorder="1" applyAlignment="1">
      <alignment horizontal="center"/>
    </xf>
    <xf numFmtId="176" fontId="13" fillId="0" borderId="11" xfId="42" applyNumberFormat="1" applyFont="1" applyBorder="1" applyAlignment="1">
      <alignment horizontal="center"/>
      <protection/>
    </xf>
    <xf numFmtId="49" fontId="13" fillId="0" borderId="11" xfId="42" applyNumberFormat="1" applyFont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190" fontId="14" fillId="0" borderId="11" xfId="0" applyNumberFormat="1" applyFont="1" applyBorder="1" applyAlignment="1">
      <alignment/>
    </xf>
    <xf numFmtId="49" fontId="12" fillId="0" borderId="11" xfId="42" applyNumberFormat="1" applyFont="1" applyBorder="1" applyAlignment="1">
      <alignment horizontal="left" vertical="top"/>
      <protection/>
    </xf>
    <xf numFmtId="187" fontId="13" fillId="0" borderId="11" xfId="42" applyNumberFormat="1" applyFont="1" applyBorder="1">
      <alignment/>
      <protection/>
    </xf>
    <xf numFmtId="187" fontId="13" fillId="0" borderId="11" xfId="0" applyNumberFormat="1" applyFont="1" applyBorder="1" applyAlignment="1">
      <alignment/>
    </xf>
    <xf numFmtId="0" fontId="13" fillId="0" borderId="0" xfId="66" applyFont="1" applyFill="1" applyBorder="1" applyAlignment="1">
      <alignment wrapText="1"/>
      <protection/>
    </xf>
    <xf numFmtId="0" fontId="13" fillId="0" borderId="0" xfId="66" applyFont="1" applyFill="1" applyBorder="1">
      <alignment/>
      <protection/>
    </xf>
    <xf numFmtId="0" fontId="13" fillId="0" borderId="0" xfId="66" applyFont="1" applyFill="1" applyBorder="1" applyAlignment="1">
      <alignment/>
      <protection/>
    </xf>
    <xf numFmtId="0" fontId="15" fillId="0" borderId="0" xfId="66" applyFont="1" applyFill="1" applyBorder="1">
      <alignment/>
      <protection/>
    </xf>
    <xf numFmtId="189" fontId="13" fillId="0" borderId="0" xfId="66" applyNumberFormat="1" applyFont="1" applyFill="1" applyBorder="1" applyAlignment="1">
      <alignment horizontal="right"/>
      <protection/>
    </xf>
    <xf numFmtId="190" fontId="13" fillId="0" borderId="0" xfId="66" applyNumberFormat="1" applyFont="1" applyFill="1" applyBorder="1" applyAlignment="1">
      <alignment horizontal="right"/>
      <protection/>
    </xf>
    <xf numFmtId="10" fontId="13" fillId="0" borderId="0" xfId="66" applyNumberFormat="1" applyFont="1" applyFill="1" applyBorder="1" applyAlignment="1">
      <alignment horizontal="right"/>
      <protection/>
    </xf>
    <xf numFmtId="172" fontId="11" fillId="0" borderId="11" xfId="42" applyNumberFormat="1" applyFont="1" applyBorder="1" applyAlignment="1">
      <alignment horizontal="center" vertical="center"/>
      <protection/>
    </xf>
    <xf numFmtId="174" fontId="12" fillId="0" borderId="11" xfId="42" applyNumberFormat="1" applyFont="1" applyBorder="1" applyAlignment="1">
      <alignment horizontal="center" vertical="center"/>
      <protection/>
    </xf>
    <xf numFmtId="10" fontId="11" fillId="0" borderId="11" xfId="42" applyNumberFormat="1" applyFont="1" applyBorder="1" applyAlignment="1">
      <alignment horizontal="center" vertical="center"/>
      <protection/>
    </xf>
    <xf numFmtId="10" fontId="12" fillId="0" borderId="11" xfId="42" applyNumberFormat="1" applyFont="1" applyBorder="1" applyAlignment="1">
      <alignment horizontal="center" vertical="center"/>
      <protection/>
    </xf>
    <xf numFmtId="10" fontId="11" fillId="0" borderId="11" xfId="42" applyNumberFormat="1" applyFont="1" applyBorder="1" applyAlignment="1">
      <alignment horizontal="right" vertical="center"/>
      <protection/>
    </xf>
    <xf numFmtId="10" fontId="12" fillId="0" borderId="11" xfId="42" applyNumberFormat="1" applyFont="1" applyBorder="1" applyAlignment="1">
      <alignment horizontal="right" vertical="center"/>
      <protection/>
    </xf>
    <xf numFmtId="0" fontId="16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wrapText="1"/>
    </xf>
    <xf numFmtId="0" fontId="16" fillId="0" borderId="22" xfId="0" applyFont="1" applyBorder="1" applyAlignment="1" quotePrefix="1">
      <alignment vertical="center" wrapText="1"/>
    </xf>
    <xf numFmtId="3" fontId="0" fillId="0" borderId="22" xfId="0" applyNumberFormat="1" applyFont="1" applyBorder="1" applyAlignment="1">
      <alignment horizontal="right" wrapText="1"/>
    </xf>
    <xf numFmtId="0" fontId="16" fillId="0" borderId="14" xfId="0" applyFont="1" applyBorder="1" applyAlignment="1" quotePrefix="1">
      <alignment vertical="center" wrapText="1"/>
    </xf>
    <xf numFmtId="3" fontId="0" fillId="0" borderId="23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 applyProtection="1">
      <alignment horizontal="right" wrapText="1"/>
      <protection hidden="1"/>
    </xf>
    <xf numFmtId="0" fontId="16" fillId="0" borderId="24" xfId="0" applyFont="1" applyBorder="1" applyAlignment="1" quotePrefix="1">
      <alignment vertical="center" wrapText="1"/>
    </xf>
    <xf numFmtId="3" fontId="0" fillId="0" borderId="24" xfId="0" applyNumberFormat="1" applyFont="1" applyBorder="1" applyAlignment="1">
      <alignment horizontal="right" wrapText="1"/>
    </xf>
    <xf numFmtId="0" fontId="16" fillId="0" borderId="23" xfId="0" applyFont="1" applyBorder="1" applyAlignment="1" quotePrefix="1">
      <alignment vertical="center" wrapText="1"/>
    </xf>
    <xf numFmtId="0" fontId="16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right"/>
    </xf>
    <xf numFmtId="10" fontId="3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 quotePrefix="1">
      <alignment horizontal="center" wrapText="1"/>
    </xf>
    <xf numFmtId="0" fontId="0" fillId="0" borderId="11" xfId="53" applyFont="1" applyFill="1" applyBorder="1" applyAlignment="1">
      <alignment horizontal="center"/>
      <protection/>
    </xf>
    <xf numFmtId="3" fontId="0" fillId="0" borderId="0" xfId="53" applyNumberFormat="1" applyFont="1" applyFill="1">
      <alignment/>
      <protection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0" fillId="0" borderId="0" xfId="53" applyNumberFormat="1" applyFont="1" applyFill="1" applyAlignment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90" fontId="6" fillId="0" borderId="11" xfId="55" applyNumberFormat="1" applyFont="1" applyFill="1" applyBorder="1" applyAlignment="1">
      <alignment horizontal="center" vertical="top" wrapText="1"/>
      <protection/>
    </xf>
    <xf numFmtId="49" fontId="12" fillId="0" borderId="13" xfId="55" applyNumberFormat="1" applyFont="1" applyFill="1" applyBorder="1" applyAlignment="1">
      <alignment horizontal="center" vertical="top" wrapText="1"/>
      <protection/>
    </xf>
    <xf numFmtId="190" fontId="12" fillId="0" borderId="13" xfId="55" applyNumberFormat="1" applyFont="1" applyFill="1" applyBorder="1" applyAlignment="1">
      <alignment horizontal="right" vertical="top" wrapText="1"/>
      <protection/>
    </xf>
    <xf numFmtId="190" fontId="12" fillId="0" borderId="14" xfId="55" applyNumberFormat="1" applyFont="1" applyFill="1" applyBorder="1" applyAlignment="1">
      <alignment horizontal="right" vertical="top" wrapText="1"/>
      <protection/>
    </xf>
    <xf numFmtId="0" fontId="6" fillId="0" borderId="11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13" fillId="0" borderId="0" xfId="55" applyFont="1" applyFill="1" applyBorder="1" applyAlignment="1">
      <alignment vertical="top" wrapText="1"/>
      <protection/>
    </xf>
    <xf numFmtId="0" fontId="0" fillId="0" borderId="13" xfId="0" applyBorder="1" applyAlignment="1">
      <alignment/>
    </xf>
    <xf numFmtId="0" fontId="11" fillId="0" borderId="13" xfId="55" applyFont="1" applyFill="1" applyBorder="1" applyAlignment="1">
      <alignment horizontal="center" vertical="top" wrapText="1"/>
      <protection/>
    </xf>
    <xf numFmtId="0" fontId="9" fillId="0" borderId="12" xfId="65" applyFont="1" applyFill="1" applyBorder="1" applyAlignment="1">
      <alignment vertical="center"/>
      <protection/>
    </xf>
    <xf numFmtId="190" fontId="9" fillId="0" borderId="12" xfId="52" applyNumberFormat="1" applyFont="1" applyFill="1" applyBorder="1" applyAlignment="1" applyProtection="1">
      <alignment vertical="center"/>
      <protection locked="0"/>
    </xf>
    <xf numFmtId="0" fontId="3" fillId="0" borderId="11" xfId="65" applyFont="1" applyBorder="1" applyAlignment="1">
      <alignment horizontal="right"/>
      <protection/>
    </xf>
    <xf numFmtId="190" fontId="3" fillId="0" borderId="11" xfId="52" applyNumberFormat="1" applyFont="1" applyBorder="1" applyAlignment="1">
      <alignment/>
      <protection/>
    </xf>
    <xf numFmtId="0" fontId="3" fillId="0" borderId="11" xfId="65" applyFont="1" applyFill="1" applyBorder="1" applyAlignment="1">
      <alignment horizontal="center" vertical="center"/>
      <protection/>
    </xf>
    <xf numFmtId="190" fontId="3" fillId="0" borderId="11" xfId="54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55" applyFont="1" applyFill="1" applyBorder="1" applyAlignment="1">
      <alignment vertical="top" wrapText="1"/>
      <protection/>
    </xf>
    <xf numFmtId="0" fontId="8" fillId="0" borderId="26" xfId="55" applyFont="1" applyFill="1" applyBorder="1" applyAlignment="1">
      <alignment horizontal="center" vertical="top" wrapText="1"/>
      <protection/>
    </xf>
    <xf numFmtId="0" fontId="8" fillId="0" borderId="27" xfId="55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wrapText="1"/>
      <protection/>
    </xf>
    <xf numFmtId="0" fontId="8" fillId="0" borderId="11" xfId="55" applyFont="1" applyFill="1" applyBorder="1" applyAlignment="1">
      <alignment horizontal="center" vertical="top" wrapText="1"/>
      <protection/>
    </xf>
    <xf numFmtId="0" fontId="4" fillId="0" borderId="12" xfId="55" applyFont="1" applyFill="1" applyBorder="1" applyAlignment="1">
      <alignment horizontal="center" vertical="top" wrapText="1"/>
      <protection/>
    </xf>
    <xf numFmtId="0" fontId="4" fillId="0" borderId="13" xfId="55" applyFont="1" applyFill="1" applyBorder="1" applyAlignment="1">
      <alignment horizontal="center" vertical="top" wrapText="1"/>
      <protection/>
    </xf>
    <xf numFmtId="0" fontId="8" fillId="0" borderId="14" xfId="55" applyFont="1" applyFill="1" applyBorder="1" applyAlignment="1">
      <alignment vertical="top" wrapText="1"/>
      <protection/>
    </xf>
    <xf numFmtId="49" fontId="8" fillId="0" borderId="11" xfId="55" applyNumberFormat="1" applyFont="1" applyFill="1" applyBorder="1" applyAlignment="1">
      <alignment horizontal="center" vertical="top" wrapText="1"/>
      <protection/>
    </xf>
    <xf numFmtId="190" fontId="8" fillId="0" borderId="11" xfId="55" applyNumberFormat="1" applyFont="1" applyFill="1" applyBorder="1" applyAlignment="1">
      <alignment horizontal="center" vertical="top" wrapText="1"/>
      <protection/>
    </xf>
    <xf numFmtId="190" fontId="5" fillId="0" borderId="11" xfId="55" applyNumberFormat="1" applyFont="1" applyFill="1" applyBorder="1" applyAlignment="1">
      <alignment horizontal="right" vertical="top" wrapText="1"/>
      <protection/>
    </xf>
    <xf numFmtId="0" fontId="4" fillId="0" borderId="11" xfId="55" applyFont="1" applyFill="1" applyBorder="1" applyAlignment="1">
      <alignment horizontal="center" vertical="top" wrapText="1"/>
      <protection/>
    </xf>
    <xf numFmtId="190" fontId="8" fillId="0" borderId="11" xfId="55" applyNumberFormat="1" applyFont="1" applyFill="1" applyBorder="1" applyAlignment="1">
      <alignment horizontal="right" vertical="top" wrapText="1"/>
      <protection/>
    </xf>
    <xf numFmtId="190" fontId="0" fillId="0" borderId="0" xfId="55" applyNumberFormat="1" applyFont="1" applyFill="1" applyBorder="1" applyAlignment="1">
      <alignment wrapText="1"/>
      <protection/>
    </xf>
    <xf numFmtId="190" fontId="6" fillId="0" borderId="11" xfId="55" applyNumberFormat="1" applyFont="1" applyFill="1" applyBorder="1" applyAlignment="1">
      <alignment horizontal="center" vertical="top" wrapText="1"/>
      <protection/>
    </xf>
    <xf numFmtId="0" fontId="3" fillId="0" borderId="0" xfId="55" applyFont="1" applyFill="1" applyAlignment="1">
      <alignment horizontal="center"/>
      <protection/>
    </xf>
    <xf numFmtId="0" fontId="6" fillId="0" borderId="11" xfId="55" applyFont="1" applyFill="1" applyBorder="1" applyAlignment="1">
      <alignment horizontal="center" vertical="top" wrapText="1"/>
      <protection/>
    </xf>
    <xf numFmtId="190" fontId="12" fillId="0" borderId="11" xfId="55" applyNumberFormat="1" applyFont="1" applyFill="1" applyBorder="1" applyAlignment="1">
      <alignment horizontal="right" vertical="top" wrapText="1"/>
      <protection/>
    </xf>
    <xf numFmtId="0" fontId="12" fillId="0" borderId="11" xfId="55" applyFont="1" applyFill="1" applyBorder="1" applyAlignment="1">
      <alignment horizontal="center" vertical="top" wrapText="1"/>
      <protection/>
    </xf>
    <xf numFmtId="0" fontId="12" fillId="0" borderId="12" xfId="55" applyFont="1" applyFill="1" applyBorder="1" applyAlignment="1">
      <alignment horizontal="center" vertical="justify" wrapText="1"/>
      <protection/>
    </xf>
    <xf numFmtId="0" fontId="0" fillId="0" borderId="14" xfId="0" applyBorder="1" applyAlignment="1">
      <alignment/>
    </xf>
    <xf numFmtId="0" fontId="11" fillId="0" borderId="11" xfId="55" applyFont="1" applyFill="1" applyBorder="1" applyAlignment="1">
      <alignment horizontal="center" vertical="top" wrapText="1"/>
      <protection/>
    </xf>
    <xf numFmtId="0" fontId="11" fillId="0" borderId="12" xfId="55" applyFont="1" applyFill="1" applyBorder="1" applyAlignment="1">
      <alignment horizontal="center" vertical="top" wrapText="1"/>
      <protection/>
    </xf>
    <xf numFmtId="0" fontId="11" fillId="0" borderId="14" xfId="55" applyFont="1" applyFill="1" applyBorder="1" applyAlignment="1">
      <alignment horizontal="center" vertical="top" wrapText="1"/>
      <protection/>
    </xf>
    <xf numFmtId="49" fontId="12" fillId="0" borderId="11" xfId="55" applyNumberFormat="1" applyFont="1" applyFill="1" applyBorder="1" applyAlignment="1">
      <alignment horizontal="center" vertical="top" wrapText="1"/>
      <protection/>
    </xf>
    <xf numFmtId="0" fontId="14" fillId="0" borderId="13" xfId="55" applyFont="1" applyFill="1" applyBorder="1" applyAlignment="1">
      <alignment vertical="top" wrapText="1"/>
      <protection/>
    </xf>
    <xf numFmtId="0" fontId="14" fillId="0" borderId="14" xfId="55" applyFont="1" applyFill="1" applyBorder="1" applyAlignment="1">
      <alignment vertical="top" wrapText="1"/>
      <protection/>
    </xf>
    <xf numFmtId="190" fontId="6" fillId="0" borderId="11" xfId="55" applyNumberFormat="1" applyFont="1" applyFill="1" applyBorder="1" applyAlignment="1">
      <alignment horizontal="right" vertical="top" wrapText="1"/>
      <protection/>
    </xf>
    <xf numFmtId="0" fontId="6" fillId="0" borderId="12" xfId="55" applyFont="1" applyFill="1" applyBorder="1" applyAlignment="1">
      <alignment horizontal="center" vertical="top" wrapText="1"/>
      <protection/>
    </xf>
    <xf numFmtId="0" fontId="6" fillId="0" borderId="14" xfId="55" applyFont="1" applyFill="1" applyBorder="1" applyAlignment="1">
      <alignment horizontal="center" vertical="top" wrapText="1"/>
      <protection/>
    </xf>
    <xf numFmtId="49" fontId="12" fillId="0" borderId="12" xfId="55" applyNumberFormat="1" applyFont="1" applyFill="1" applyBorder="1" applyAlignment="1">
      <alignment horizontal="center" vertical="top" wrapText="1"/>
      <protection/>
    </xf>
    <xf numFmtId="49" fontId="12" fillId="0" borderId="14" xfId="55" applyNumberFormat="1" applyFont="1" applyFill="1" applyBorder="1" applyAlignment="1">
      <alignment horizontal="center" vertical="top" wrapText="1"/>
      <protection/>
    </xf>
    <xf numFmtId="49" fontId="12" fillId="0" borderId="13" xfId="55" applyNumberFormat="1" applyFont="1" applyFill="1" applyBorder="1" applyAlignment="1">
      <alignment horizontal="center" vertical="top" wrapText="1"/>
      <protection/>
    </xf>
    <xf numFmtId="49" fontId="3" fillId="0" borderId="12" xfId="55" applyNumberFormat="1" applyFont="1" applyFill="1" applyBorder="1" applyAlignment="1">
      <alignment horizontal="center" vertical="top" wrapText="1"/>
      <protection/>
    </xf>
    <xf numFmtId="49" fontId="3" fillId="0" borderId="14" xfId="55" applyNumberFormat="1" applyFont="1" applyFill="1" applyBorder="1" applyAlignment="1">
      <alignment horizontal="center" vertical="top" wrapText="1"/>
      <protection/>
    </xf>
    <xf numFmtId="0" fontId="12" fillId="0" borderId="12" xfId="55" applyFont="1" applyFill="1" applyBorder="1" applyAlignment="1">
      <alignment horizontal="center" vertical="top" wrapText="1"/>
      <protection/>
    </xf>
    <xf numFmtId="0" fontId="12" fillId="0" borderId="14" xfId="55" applyFont="1" applyFill="1" applyBorder="1" applyAlignment="1">
      <alignment horizontal="center" vertical="top" wrapText="1"/>
      <protection/>
    </xf>
    <xf numFmtId="190" fontId="12" fillId="0" borderId="13" xfId="55" applyNumberFormat="1" applyFont="1" applyFill="1" applyBorder="1" applyAlignment="1">
      <alignment horizontal="right" vertical="top" wrapText="1"/>
      <protection/>
    </xf>
    <xf numFmtId="190" fontId="12" fillId="0" borderId="14" xfId="55" applyNumberFormat="1" applyFont="1" applyFill="1" applyBorder="1" applyAlignment="1">
      <alignment horizontal="right" vertical="top" wrapText="1"/>
      <protection/>
    </xf>
    <xf numFmtId="0" fontId="6" fillId="0" borderId="26" xfId="55" applyFont="1" applyFill="1" applyBorder="1" applyAlignment="1">
      <alignment horizontal="center" vertical="top" wrapText="1"/>
      <protection/>
    </xf>
    <xf numFmtId="0" fontId="6" fillId="0" borderId="27" xfId="55" applyFont="1" applyFill="1" applyBorder="1" applyAlignment="1">
      <alignment horizontal="center" vertical="top" wrapText="1"/>
      <protection/>
    </xf>
    <xf numFmtId="0" fontId="13" fillId="0" borderId="13" xfId="55" applyFont="1" applyFill="1" applyBorder="1" applyAlignment="1">
      <alignment vertical="top" wrapText="1"/>
      <protection/>
    </xf>
    <xf numFmtId="0" fontId="13" fillId="0" borderId="14" xfId="55" applyFont="1" applyFill="1" applyBorder="1" applyAlignment="1">
      <alignment vertical="top" wrapText="1"/>
      <protection/>
    </xf>
    <xf numFmtId="0" fontId="3" fillId="0" borderId="12" xfId="55" applyFont="1" applyFill="1" applyBorder="1" applyAlignment="1">
      <alignment horizontal="center" vertical="top" wrapText="1"/>
      <protection/>
    </xf>
    <xf numFmtId="0" fontId="3" fillId="0" borderId="14" xfId="55" applyFont="1" applyFill="1" applyBorder="1" applyAlignment="1">
      <alignment horizontal="center" vertical="top" wrapText="1"/>
      <protection/>
    </xf>
    <xf numFmtId="0" fontId="6" fillId="0" borderId="28" xfId="55" applyFont="1" applyFill="1" applyBorder="1" applyAlignment="1">
      <alignment horizontal="center" vertical="top" wrapText="1"/>
      <protection/>
    </xf>
    <xf numFmtId="0" fontId="6" fillId="0" borderId="29" xfId="55" applyFont="1" applyFill="1" applyBorder="1" applyAlignment="1">
      <alignment horizontal="center" vertical="top" wrapText="1"/>
      <protection/>
    </xf>
    <xf numFmtId="0" fontId="6" fillId="0" borderId="30" xfId="55" applyFont="1" applyFill="1" applyBorder="1" applyAlignment="1">
      <alignment horizontal="center" vertical="top" wrapText="1"/>
      <protection/>
    </xf>
    <xf numFmtId="0" fontId="6" fillId="0" borderId="31" xfId="55" applyFont="1" applyFill="1" applyBorder="1" applyAlignment="1">
      <alignment horizontal="center" vertical="top" wrapText="1"/>
      <protection/>
    </xf>
    <xf numFmtId="0" fontId="3" fillId="0" borderId="11" xfId="55" applyFont="1" applyFill="1" applyBorder="1" applyAlignment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 budżetu 2007" xfId="51"/>
    <cellStyle name="Normalny_IV Prognoza 02" xfId="52"/>
    <cellStyle name="Normalny_Objaśnienia do budżetu na 2005 r." xfId="53"/>
    <cellStyle name="Normalny_Prognoza 03 II STARA+" xfId="54"/>
    <cellStyle name="Normalny_Zakł i GFOŚiGW" xfId="55"/>
    <cellStyle name="Normalny_Zał. Nr 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[0]_Zał. Nr 1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2</xdr:col>
      <xdr:colOff>295275</xdr:colOff>
      <xdr:row>102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16516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2</xdr:col>
      <xdr:colOff>295275</xdr:colOff>
      <xdr:row>182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94703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2</xdr:col>
      <xdr:colOff>295275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33337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623</xdr:row>
      <xdr:rowOff>0</xdr:rowOff>
    </xdr:from>
    <xdr:to>
      <xdr:col>2</xdr:col>
      <xdr:colOff>295275</xdr:colOff>
      <xdr:row>623</xdr:row>
      <xdr:rowOff>0</xdr:rowOff>
    </xdr:to>
    <xdr:sp>
      <xdr:nvSpPr>
        <xdr:cNvPr id="1" name="Line 59"/>
        <xdr:cNvSpPr>
          <a:spLocks/>
        </xdr:cNvSpPr>
      </xdr:nvSpPr>
      <xdr:spPr>
        <a:xfrm flipH="1" flipV="1">
          <a:off x="0" y="10087927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193</xdr:row>
      <xdr:rowOff>0</xdr:rowOff>
    </xdr:from>
    <xdr:to>
      <xdr:col>3</xdr:col>
      <xdr:colOff>495300</xdr:colOff>
      <xdr:row>193</xdr:row>
      <xdr:rowOff>0</xdr:rowOff>
    </xdr:to>
    <xdr:sp>
      <xdr:nvSpPr>
        <xdr:cNvPr id="2" name="Line 22"/>
        <xdr:cNvSpPr>
          <a:spLocks/>
        </xdr:cNvSpPr>
      </xdr:nvSpPr>
      <xdr:spPr>
        <a:xfrm flipH="1" flipV="1">
          <a:off x="1152525" y="31251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238</xdr:row>
      <xdr:rowOff>0</xdr:rowOff>
    </xdr:from>
    <xdr:to>
      <xdr:col>3</xdr:col>
      <xdr:colOff>495300</xdr:colOff>
      <xdr:row>238</xdr:row>
      <xdr:rowOff>0</xdr:rowOff>
    </xdr:to>
    <xdr:sp>
      <xdr:nvSpPr>
        <xdr:cNvPr id="3" name="Line 23"/>
        <xdr:cNvSpPr>
          <a:spLocks/>
        </xdr:cNvSpPr>
      </xdr:nvSpPr>
      <xdr:spPr>
        <a:xfrm flipH="1" flipV="1">
          <a:off x="1152525" y="38538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310</xdr:row>
      <xdr:rowOff>0</xdr:rowOff>
    </xdr:from>
    <xdr:to>
      <xdr:col>3</xdr:col>
      <xdr:colOff>495300</xdr:colOff>
      <xdr:row>310</xdr:row>
      <xdr:rowOff>0</xdr:rowOff>
    </xdr:to>
    <xdr:sp>
      <xdr:nvSpPr>
        <xdr:cNvPr id="4" name="Line 24"/>
        <xdr:cNvSpPr>
          <a:spLocks/>
        </xdr:cNvSpPr>
      </xdr:nvSpPr>
      <xdr:spPr>
        <a:xfrm flipH="1" flipV="1">
          <a:off x="1152525" y="50196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483</xdr:row>
      <xdr:rowOff>0</xdr:rowOff>
    </xdr:from>
    <xdr:to>
      <xdr:col>3</xdr:col>
      <xdr:colOff>495300</xdr:colOff>
      <xdr:row>483</xdr:row>
      <xdr:rowOff>0</xdr:rowOff>
    </xdr:to>
    <xdr:sp>
      <xdr:nvSpPr>
        <xdr:cNvPr id="5" name="Line 26"/>
        <xdr:cNvSpPr>
          <a:spLocks/>
        </xdr:cNvSpPr>
      </xdr:nvSpPr>
      <xdr:spPr>
        <a:xfrm flipH="1" flipV="1">
          <a:off x="1152525" y="78209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488</xdr:row>
      <xdr:rowOff>0</xdr:rowOff>
    </xdr:from>
    <xdr:to>
      <xdr:col>3</xdr:col>
      <xdr:colOff>495300</xdr:colOff>
      <xdr:row>488</xdr:row>
      <xdr:rowOff>0</xdr:rowOff>
    </xdr:to>
    <xdr:sp>
      <xdr:nvSpPr>
        <xdr:cNvPr id="6" name="Line 27"/>
        <xdr:cNvSpPr>
          <a:spLocks/>
        </xdr:cNvSpPr>
      </xdr:nvSpPr>
      <xdr:spPr>
        <a:xfrm flipH="1" flipV="1">
          <a:off x="1152525" y="79019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495</xdr:row>
      <xdr:rowOff>0</xdr:rowOff>
    </xdr:from>
    <xdr:to>
      <xdr:col>3</xdr:col>
      <xdr:colOff>495300</xdr:colOff>
      <xdr:row>495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1152525" y="80152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502</xdr:row>
      <xdr:rowOff>0</xdr:rowOff>
    </xdr:from>
    <xdr:to>
      <xdr:col>3</xdr:col>
      <xdr:colOff>495300</xdr:colOff>
      <xdr:row>502</xdr:row>
      <xdr:rowOff>0</xdr:rowOff>
    </xdr:to>
    <xdr:sp>
      <xdr:nvSpPr>
        <xdr:cNvPr id="8" name="Line 29"/>
        <xdr:cNvSpPr>
          <a:spLocks/>
        </xdr:cNvSpPr>
      </xdr:nvSpPr>
      <xdr:spPr>
        <a:xfrm flipH="1" flipV="1">
          <a:off x="1152525" y="81286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505</xdr:row>
      <xdr:rowOff>0</xdr:rowOff>
    </xdr:from>
    <xdr:to>
      <xdr:col>3</xdr:col>
      <xdr:colOff>495300</xdr:colOff>
      <xdr:row>505</xdr:row>
      <xdr:rowOff>0</xdr:rowOff>
    </xdr:to>
    <xdr:sp>
      <xdr:nvSpPr>
        <xdr:cNvPr id="9" name="Line 30"/>
        <xdr:cNvSpPr>
          <a:spLocks/>
        </xdr:cNvSpPr>
      </xdr:nvSpPr>
      <xdr:spPr>
        <a:xfrm flipH="1" flipV="1">
          <a:off x="1152525" y="81772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530</xdr:row>
      <xdr:rowOff>133350</xdr:rowOff>
    </xdr:from>
    <xdr:to>
      <xdr:col>3</xdr:col>
      <xdr:colOff>495300</xdr:colOff>
      <xdr:row>530</xdr:row>
      <xdr:rowOff>133350</xdr:rowOff>
    </xdr:to>
    <xdr:sp>
      <xdr:nvSpPr>
        <xdr:cNvPr id="10" name="Line 32"/>
        <xdr:cNvSpPr>
          <a:spLocks/>
        </xdr:cNvSpPr>
      </xdr:nvSpPr>
      <xdr:spPr>
        <a:xfrm flipH="1" flipV="1">
          <a:off x="1152525" y="85953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534</xdr:row>
      <xdr:rowOff>0</xdr:rowOff>
    </xdr:from>
    <xdr:to>
      <xdr:col>3</xdr:col>
      <xdr:colOff>495300</xdr:colOff>
      <xdr:row>534</xdr:row>
      <xdr:rowOff>0</xdr:rowOff>
    </xdr:to>
    <xdr:sp>
      <xdr:nvSpPr>
        <xdr:cNvPr id="11" name="Line 33"/>
        <xdr:cNvSpPr>
          <a:spLocks/>
        </xdr:cNvSpPr>
      </xdr:nvSpPr>
      <xdr:spPr>
        <a:xfrm flipH="1" flipV="1">
          <a:off x="1152525" y="86467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537</xdr:row>
      <xdr:rowOff>0</xdr:rowOff>
    </xdr:from>
    <xdr:to>
      <xdr:col>3</xdr:col>
      <xdr:colOff>495300</xdr:colOff>
      <xdr:row>537</xdr:row>
      <xdr:rowOff>0</xdr:rowOff>
    </xdr:to>
    <xdr:sp>
      <xdr:nvSpPr>
        <xdr:cNvPr id="12" name="Line 34"/>
        <xdr:cNvSpPr>
          <a:spLocks/>
        </xdr:cNvSpPr>
      </xdr:nvSpPr>
      <xdr:spPr>
        <a:xfrm flipH="1" flipV="1">
          <a:off x="1152525" y="86953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542</xdr:row>
      <xdr:rowOff>0</xdr:rowOff>
    </xdr:from>
    <xdr:to>
      <xdr:col>3</xdr:col>
      <xdr:colOff>495300</xdr:colOff>
      <xdr:row>542</xdr:row>
      <xdr:rowOff>0</xdr:rowOff>
    </xdr:to>
    <xdr:sp>
      <xdr:nvSpPr>
        <xdr:cNvPr id="13" name="Line 35"/>
        <xdr:cNvSpPr>
          <a:spLocks/>
        </xdr:cNvSpPr>
      </xdr:nvSpPr>
      <xdr:spPr>
        <a:xfrm flipH="1" flipV="1">
          <a:off x="1152525" y="87763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552</xdr:row>
      <xdr:rowOff>0</xdr:rowOff>
    </xdr:from>
    <xdr:to>
      <xdr:col>3</xdr:col>
      <xdr:colOff>495300</xdr:colOff>
      <xdr:row>552</xdr:row>
      <xdr:rowOff>0</xdr:rowOff>
    </xdr:to>
    <xdr:sp>
      <xdr:nvSpPr>
        <xdr:cNvPr id="14" name="Line 36"/>
        <xdr:cNvSpPr>
          <a:spLocks/>
        </xdr:cNvSpPr>
      </xdr:nvSpPr>
      <xdr:spPr>
        <a:xfrm flipH="1" flipV="1">
          <a:off x="1152525" y="893826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558</xdr:row>
      <xdr:rowOff>133350</xdr:rowOff>
    </xdr:from>
    <xdr:to>
      <xdr:col>3</xdr:col>
      <xdr:colOff>495300</xdr:colOff>
      <xdr:row>558</xdr:row>
      <xdr:rowOff>133350</xdr:rowOff>
    </xdr:to>
    <xdr:sp>
      <xdr:nvSpPr>
        <xdr:cNvPr id="15" name="Line 37"/>
        <xdr:cNvSpPr>
          <a:spLocks/>
        </xdr:cNvSpPr>
      </xdr:nvSpPr>
      <xdr:spPr>
        <a:xfrm flipH="1" flipV="1">
          <a:off x="1152525" y="90487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562</xdr:row>
      <xdr:rowOff>0</xdr:rowOff>
    </xdr:from>
    <xdr:to>
      <xdr:col>3</xdr:col>
      <xdr:colOff>495300</xdr:colOff>
      <xdr:row>562</xdr:row>
      <xdr:rowOff>0</xdr:rowOff>
    </xdr:to>
    <xdr:sp>
      <xdr:nvSpPr>
        <xdr:cNvPr id="16" name="Line 38"/>
        <xdr:cNvSpPr>
          <a:spLocks/>
        </xdr:cNvSpPr>
      </xdr:nvSpPr>
      <xdr:spPr>
        <a:xfrm flipH="1" flipV="1">
          <a:off x="1152525" y="91001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565</xdr:row>
      <xdr:rowOff>0</xdr:rowOff>
    </xdr:from>
    <xdr:to>
      <xdr:col>3</xdr:col>
      <xdr:colOff>495300</xdr:colOff>
      <xdr:row>565</xdr:row>
      <xdr:rowOff>0</xdr:rowOff>
    </xdr:to>
    <xdr:sp>
      <xdr:nvSpPr>
        <xdr:cNvPr id="17" name="Line 39"/>
        <xdr:cNvSpPr>
          <a:spLocks/>
        </xdr:cNvSpPr>
      </xdr:nvSpPr>
      <xdr:spPr>
        <a:xfrm flipH="1" flipV="1">
          <a:off x="1152525" y="91487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569</xdr:row>
      <xdr:rowOff>0</xdr:rowOff>
    </xdr:from>
    <xdr:to>
      <xdr:col>3</xdr:col>
      <xdr:colOff>495300</xdr:colOff>
      <xdr:row>569</xdr:row>
      <xdr:rowOff>0</xdr:rowOff>
    </xdr:to>
    <xdr:sp>
      <xdr:nvSpPr>
        <xdr:cNvPr id="18" name="Line 40"/>
        <xdr:cNvSpPr>
          <a:spLocks/>
        </xdr:cNvSpPr>
      </xdr:nvSpPr>
      <xdr:spPr>
        <a:xfrm flipH="1" flipV="1">
          <a:off x="1152525" y="92135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574</xdr:row>
      <xdr:rowOff>0</xdr:rowOff>
    </xdr:from>
    <xdr:to>
      <xdr:col>3</xdr:col>
      <xdr:colOff>495300</xdr:colOff>
      <xdr:row>574</xdr:row>
      <xdr:rowOff>0</xdr:rowOff>
    </xdr:to>
    <xdr:sp>
      <xdr:nvSpPr>
        <xdr:cNvPr id="19" name="Line 41"/>
        <xdr:cNvSpPr>
          <a:spLocks/>
        </xdr:cNvSpPr>
      </xdr:nvSpPr>
      <xdr:spPr>
        <a:xfrm flipH="1" flipV="1">
          <a:off x="1152525" y="929449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577</xdr:row>
      <xdr:rowOff>0</xdr:rowOff>
    </xdr:from>
    <xdr:to>
      <xdr:col>3</xdr:col>
      <xdr:colOff>495300</xdr:colOff>
      <xdr:row>577</xdr:row>
      <xdr:rowOff>0</xdr:rowOff>
    </xdr:to>
    <xdr:sp>
      <xdr:nvSpPr>
        <xdr:cNvPr id="20" name="Line 42"/>
        <xdr:cNvSpPr>
          <a:spLocks/>
        </xdr:cNvSpPr>
      </xdr:nvSpPr>
      <xdr:spPr>
        <a:xfrm flipH="1" flipV="1">
          <a:off x="1152525" y="93430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580</xdr:row>
      <xdr:rowOff>0</xdr:rowOff>
    </xdr:from>
    <xdr:to>
      <xdr:col>3</xdr:col>
      <xdr:colOff>495300</xdr:colOff>
      <xdr:row>580</xdr:row>
      <xdr:rowOff>0</xdr:rowOff>
    </xdr:to>
    <xdr:sp>
      <xdr:nvSpPr>
        <xdr:cNvPr id="21" name="Line 43"/>
        <xdr:cNvSpPr>
          <a:spLocks/>
        </xdr:cNvSpPr>
      </xdr:nvSpPr>
      <xdr:spPr>
        <a:xfrm flipH="1" flipV="1">
          <a:off x="1152525" y="93916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584</xdr:row>
      <xdr:rowOff>0</xdr:rowOff>
    </xdr:from>
    <xdr:to>
      <xdr:col>3</xdr:col>
      <xdr:colOff>495300</xdr:colOff>
      <xdr:row>584</xdr:row>
      <xdr:rowOff>0</xdr:rowOff>
    </xdr:to>
    <xdr:sp>
      <xdr:nvSpPr>
        <xdr:cNvPr id="22" name="Line 44"/>
        <xdr:cNvSpPr>
          <a:spLocks/>
        </xdr:cNvSpPr>
      </xdr:nvSpPr>
      <xdr:spPr>
        <a:xfrm flipH="1" flipV="1">
          <a:off x="1152525" y="945642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587</xdr:row>
      <xdr:rowOff>0</xdr:rowOff>
    </xdr:from>
    <xdr:to>
      <xdr:col>3</xdr:col>
      <xdr:colOff>495300</xdr:colOff>
      <xdr:row>587</xdr:row>
      <xdr:rowOff>0</xdr:rowOff>
    </xdr:to>
    <xdr:sp>
      <xdr:nvSpPr>
        <xdr:cNvPr id="23" name="Line 45"/>
        <xdr:cNvSpPr>
          <a:spLocks/>
        </xdr:cNvSpPr>
      </xdr:nvSpPr>
      <xdr:spPr>
        <a:xfrm flipH="1" flipV="1">
          <a:off x="1152525" y="95049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590</xdr:row>
      <xdr:rowOff>0</xdr:rowOff>
    </xdr:from>
    <xdr:to>
      <xdr:col>3</xdr:col>
      <xdr:colOff>495300</xdr:colOff>
      <xdr:row>590</xdr:row>
      <xdr:rowOff>0</xdr:rowOff>
    </xdr:to>
    <xdr:sp>
      <xdr:nvSpPr>
        <xdr:cNvPr id="24" name="Line 46"/>
        <xdr:cNvSpPr>
          <a:spLocks/>
        </xdr:cNvSpPr>
      </xdr:nvSpPr>
      <xdr:spPr>
        <a:xfrm flipH="1" flipV="1">
          <a:off x="1152525" y="955357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597</xdr:row>
      <xdr:rowOff>0</xdr:rowOff>
    </xdr:from>
    <xdr:to>
      <xdr:col>3</xdr:col>
      <xdr:colOff>495300</xdr:colOff>
      <xdr:row>597</xdr:row>
      <xdr:rowOff>0</xdr:rowOff>
    </xdr:to>
    <xdr:sp>
      <xdr:nvSpPr>
        <xdr:cNvPr id="25" name="Line 47"/>
        <xdr:cNvSpPr>
          <a:spLocks/>
        </xdr:cNvSpPr>
      </xdr:nvSpPr>
      <xdr:spPr>
        <a:xfrm flipH="1" flipV="1">
          <a:off x="1152525" y="966692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601</xdr:row>
      <xdr:rowOff>0</xdr:rowOff>
    </xdr:from>
    <xdr:to>
      <xdr:col>3</xdr:col>
      <xdr:colOff>495300</xdr:colOff>
      <xdr:row>601</xdr:row>
      <xdr:rowOff>0</xdr:rowOff>
    </xdr:to>
    <xdr:sp>
      <xdr:nvSpPr>
        <xdr:cNvPr id="26" name="Line 48"/>
        <xdr:cNvSpPr>
          <a:spLocks/>
        </xdr:cNvSpPr>
      </xdr:nvSpPr>
      <xdr:spPr>
        <a:xfrm flipH="1" flipV="1">
          <a:off x="1152525" y="973169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617</xdr:row>
      <xdr:rowOff>0</xdr:rowOff>
    </xdr:from>
    <xdr:to>
      <xdr:col>3</xdr:col>
      <xdr:colOff>495300</xdr:colOff>
      <xdr:row>617</xdr:row>
      <xdr:rowOff>0</xdr:rowOff>
    </xdr:to>
    <xdr:sp>
      <xdr:nvSpPr>
        <xdr:cNvPr id="27" name="Line 52"/>
        <xdr:cNvSpPr>
          <a:spLocks/>
        </xdr:cNvSpPr>
      </xdr:nvSpPr>
      <xdr:spPr>
        <a:xfrm flipH="1" flipV="1">
          <a:off x="1152525" y="999077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648</xdr:row>
      <xdr:rowOff>0</xdr:rowOff>
    </xdr:from>
    <xdr:to>
      <xdr:col>2</xdr:col>
      <xdr:colOff>295275</xdr:colOff>
      <xdr:row>648</xdr:row>
      <xdr:rowOff>0</xdr:rowOff>
    </xdr:to>
    <xdr:sp>
      <xdr:nvSpPr>
        <xdr:cNvPr id="28" name="Line 63"/>
        <xdr:cNvSpPr>
          <a:spLocks/>
        </xdr:cNvSpPr>
      </xdr:nvSpPr>
      <xdr:spPr>
        <a:xfrm flipH="1" flipV="1">
          <a:off x="0" y="1049274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295275</xdr:colOff>
      <xdr:row>41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67913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295275</xdr:colOff>
      <xdr:row>41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6791325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295275</xdr:colOff>
      <xdr:row>52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0" y="85725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12</xdr:row>
      <xdr:rowOff>0</xdr:rowOff>
    </xdr:from>
    <xdr:to>
      <xdr:col>3</xdr:col>
      <xdr:colOff>3095625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181100" y="1943100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0</xdr:rowOff>
    </xdr:from>
    <xdr:to>
      <xdr:col>3</xdr:col>
      <xdr:colOff>3095625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181100" y="2752725"/>
          <a:ext cx="3095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295275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0" y="3076575"/>
          <a:ext cx="1181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6231850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162</xdr:row>
      <xdr:rowOff>0</xdr:rowOff>
    </xdr:from>
    <xdr:to>
      <xdr:col>6</xdr:col>
      <xdr:colOff>0</xdr:colOff>
      <xdr:row>162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77000" y="262318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64.140625" style="1" customWidth="1"/>
    <col min="2" max="2" width="26.421875" style="77" customWidth="1"/>
    <col min="3" max="16384" width="9.140625" style="1" customWidth="1"/>
  </cols>
  <sheetData>
    <row r="1" spans="1:2" ht="12.75" customHeight="1">
      <c r="A1" s="201" t="s">
        <v>0</v>
      </c>
      <c r="B1" s="202" t="s">
        <v>31</v>
      </c>
    </row>
    <row r="2" spans="1:2" ht="12.75">
      <c r="A2" s="201"/>
      <c r="B2" s="202"/>
    </row>
    <row r="3" spans="1:2" ht="12.75">
      <c r="A3" s="201"/>
      <c r="B3" s="202"/>
    </row>
    <row r="4" spans="1:2" ht="21.75" customHeight="1">
      <c r="A4" s="23" t="s">
        <v>1</v>
      </c>
      <c r="B4" s="68">
        <f>SUM(B5,B12,B16,B20,B21)</f>
        <v>7534544</v>
      </c>
    </row>
    <row r="5" spans="1:2" s="25" customFormat="1" ht="21.75" customHeight="1">
      <c r="A5" s="24" t="s">
        <v>2</v>
      </c>
      <c r="B5" s="69">
        <f>SUM(B6:B11)</f>
        <v>4055880</v>
      </c>
    </row>
    <row r="6" spans="1:2" s="27" customFormat="1" ht="12.75">
      <c r="A6" s="26" t="s">
        <v>3</v>
      </c>
      <c r="B6" s="70">
        <f>SUM('Zał.3'!E69,'Zał.3'!E80)</f>
        <v>2873000</v>
      </c>
    </row>
    <row r="7" spans="1:2" ht="12.75">
      <c r="A7" s="26" t="s">
        <v>4</v>
      </c>
      <c r="B7" s="70">
        <f>SUM('Zał.3'!E70:E71,'Zał.3'!E81:E82)</f>
        <v>952430</v>
      </c>
    </row>
    <row r="8" spans="1:2" ht="12.75">
      <c r="A8" s="26" t="s">
        <v>5</v>
      </c>
      <c r="B8" s="70">
        <f>SUM('Zał.3'!E72,'Zał.3'!E83)</f>
        <v>105000</v>
      </c>
    </row>
    <row r="9" spans="1:2" ht="12.75">
      <c r="A9" s="26" t="s">
        <v>6</v>
      </c>
      <c r="B9" s="70">
        <f>SUM('Zał.3'!E86)</f>
        <v>65000</v>
      </c>
    </row>
    <row r="10" spans="1:6" ht="12.75">
      <c r="A10" s="26" t="s">
        <v>381</v>
      </c>
      <c r="B10" s="70">
        <f>SUM('Zał.3'!E85)</f>
        <v>450</v>
      </c>
      <c r="F10" s="1" t="s">
        <v>7</v>
      </c>
    </row>
    <row r="11" spans="1:2" ht="12.75">
      <c r="A11" s="26" t="s">
        <v>8</v>
      </c>
      <c r="B11" s="70">
        <f>SUM('Zał.3'!E93)</f>
        <v>60000</v>
      </c>
    </row>
    <row r="12" spans="1:2" ht="21.75" customHeight="1">
      <c r="A12" s="24" t="s">
        <v>9</v>
      </c>
      <c r="B12" s="69">
        <f>SUM(B13:B15)</f>
        <v>335000</v>
      </c>
    </row>
    <row r="13" spans="1:2" s="27" customFormat="1" ht="12.75">
      <c r="A13" s="26" t="s">
        <v>10</v>
      </c>
      <c r="B13" s="70">
        <f>SUM('Zał.3'!E87)</f>
        <v>300000</v>
      </c>
    </row>
    <row r="14" spans="1:2" ht="12.75">
      <c r="A14" s="26" t="s">
        <v>11</v>
      </c>
      <c r="B14" s="70">
        <f>SUM('Zał.3'!E62)</f>
        <v>15000</v>
      </c>
    </row>
    <row r="15" spans="1:2" ht="12.75">
      <c r="A15" s="26" t="s">
        <v>12</v>
      </c>
      <c r="B15" s="70">
        <f>SUM('Zał.3'!E84)</f>
        <v>20000</v>
      </c>
    </row>
    <row r="16" spans="1:2" ht="21.75" customHeight="1">
      <c r="A16" s="24" t="s">
        <v>13</v>
      </c>
      <c r="B16" s="69">
        <f>SUM(B17,B18,B19)</f>
        <v>1996585</v>
      </c>
    </row>
    <row r="17" spans="1:2" s="27" customFormat="1" ht="12.75">
      <c r="A17" s="26" t="s">
        <v>30</v>
      </c>
      <c r="B17" s="70">
        <f>SUM('Zał.3'!E27)</f>
        <v>732000</v>
      </c>
    </row>
    <row r="18" spans="1:2" ht="12.75">
      <c r="A18" s="26" t="s">
        <v>14</v>
      </c>
      <c r="B18" s="70">
        <f>SUM('Zał.3'!E5,'Zał.3'!E19)</f>
        <v>1144585</v>
      </c>
    </row>
    <row r="19" spans="1:2" ht="12.75">
      <c r="A19" s="26" t="s">
        <v>15</v>
      </c>
      <c r="B19" s="70">
        <f>SUM('Zał.3'!E15)</f>
        <v>120000</v>
      </c>
    </row>
    <row r="20" spans="1:2" ht="21.75" customHeight="1">
      <c r="A20" s="24" t="s">
        <v>16</v>
      </c>
      <c r="B20" s="71">
        <f>SUM('Zał.3'!E134)</f>
        <v>170000</v>
      </c>
    </row>
    <row r="21" spans="1:2" s="27" customFormat="1" ht="21.75" customHeight="1">
      <c r="A21" s="24" t="s">
        <v>17</v>
      </c>
      <c r="B21" s="72">
        <f>SUM('Zał.3'!E11,'Zał.3'!E17,'Zał.3'!E22,'Zał.3'!E23,'Zał.3'!E25,'Zał.3'!E56,'Zał.3'!E64,'Zał.3'!E73,'Zał.3'!E74,'Zał.3'!E75,'Zał.3'!E88,'Zał.3'!E89,'Zał.3'!E95,'Zał.3'!E94,'Zał.3'!E97,'Zał.3'!E98,'Zał.3'!E113,'Zał.3'!E120,'Zał.3'!E123,'Zał.3'!E126,'Zał.3'!E145,'Zał.3'!E146,'Zał.3'!E160,'Zał.3'!E168,'Zał.3'!E173,'Zał.3'!E182)</f>
        <v>977079</v>
      </c>
    </row>
    <row r="22" spans="1:2" s="27" customFormat="1" ht="21.75" customHeight="1">
      <c r="A22" s="23" t="s">
        <v>18</v>
      </c>
      <c r="B22" s="73">
        <f>SUM(B23,B26)</f>
        <v>19990634</v>
      </c>
    </row>
    <row r="23" spans="1:2" ht="21.75" customHeight="1">
      <c r="A23" s="24" t="s">
        <v>19</v>
      </c>
      <c r="B23" s="70">
        <f>SUM(B25,B24)</f>
        <v>4150000</v>
      </c>
    </row>
    <row r="24" spans="1:2" s="27" customFormat="1" ht="25.5">
      <c r="A24" s="28" t="s">
        <v>20</v>
      </c>
      <c r="B24" s="70">
        <f>SUM('Zał.3'!E101)</f>
        <v>4000000</v>
      </c>
    </row>
    <row r="25" spans="1:2" ht="12.75">
      <c r="A25" s="26" t="s">
        <v>21</v>
      </c>
      <c r="B25" s="74">
        <f>SUM('Zał.3'!E102)</f>
        <v>150000</v>
      </c>
    </row>
    <row r="26" spans="1:2" ht="21.75" customHeight="1">
      <c r="A26" s="24" t="s">
        <v>22</v>
      </c>
      <c r="B26" s="71">
        <f>SUM(B27,B28,B35)</f>
        <v>15840634</v>
      </c>
    </row>
    <row r="27" spans="1:2" s="27" customFormat="1" ht="12.75">
      <c r="A27" s="26" t="s">
        <v>23</v>
      </c>
      <c r="B27" s="75">
        <f>SUM('Zał.3'!E107,'Zał.3'!E110,'Zał.3'!E116)</f>
        <v>10999002</v>
      </c>
    </row>
    <row r="28" spans="1:2" ht="12.75">
      <c r="A28" s="26" t="s">
        <v>24</v>
      </c>
      <c r="B28" s="70">
        <f>SUM(B29,B32)</f>
        <v>3864040</v>
      </c>
    </row>
    <row r="29" spans="1:2" ht="12.75">
      <c r="A29" s="29" t="s">
        <v>25</v>
      </c>
      <c r="B29" s="76">
        <f>SUM(B30:B31)</f>
        <v>3864040</v>
      </c>
    </row>
    <row r="30" spans="1:2" ht="12.75">
      <c r="A30" s="29" t="s">
        <v>26</v>
      </c>
      <c r="B30" s="76">
        <f>SUM('Zał.3'!E32,'Zał.3'!E39,'Zał.3'!E45,'Zał.3'!E51,'Zał.3'!E137,'Zał.3'!E147,'Zał.3'!E154,'Zał.3'!E161)</f>
        <v>3864040</v>
      </c>
    </row>
    <row r="31" spans="1:2" ht="12.75">
      <c r="A31" s="29" t="s">
        <v>27</v>
      </c>
      <c r="B31" s="76">
        <v>0</v>
      </c>
    </row>
    <row r="32" spans="1:2" ht="12.75">
      <c r="A32" s="29" t="s">
        <v>28</v>
      </c>
      <c r="B32" s="76">
        <f>SUM(B33,B34)</f>
        <v>0</v>
      </c>
    </row>
    <row r="33" spans="1:2" ht="12.75">
      <c r="A33" s="29" t="s">
        <v>26</v>
      </c>
      <c r="B33" s="76">
        <v>0</v>
      </c>
    </row>
    <row r="34" spans="1:2" ht="12.75">
      <c r="A34" s="29" t="s">
        <v>27</v>
      </c>
      <c r="B34" s="76">
        <v>0</v>
      </c>
    </row>
    <row r="35" spans="1:2" ht="12.75">
      <c r="A35" s="26" t="s">
        <v>29</v>
      </c>
      <c r="B35" s="70">
        <f>SUM(B36,B39)</f>
        <v>977592</v>
      </c>
    </row>
    <row r="36" spans="1:2" ht="12.75">
      <c r="A36" s="29" t="s">
        <v>25</v>
      </c>
      <c r="B36" s="76">
        <f>SUM(B37:B38)</f>
        <v>977592</v>
      </c>
    </row>
    <row r="37" spans="1:2" ht="12.75">
      <c r="A37" s="29" t="s">
        <v>26</v>
      </c>
      <c r="B37" s="76">
        <f>SUM('Zał.3'!E129,'Zał.3'!E164,'Zał.3'!E169,'Zał.3'!E176)</f>
        <v>977592</v>
      </c>
    </row>
    <row r="38" spans="1:2" ht="12.75">
      <c r="A38" s="29" t="s">
        <v>27</v>
      </c>
      <c r="B38" s="76">
        <v>0</v>
      </c>
    </row>
    <row r="39" spans="1:2" ht="12.75">
      <c r="A39" s="29" t="s">
        <v>28</v>
      </c>
      <c r="B39" s="76">
        <f>SUM(B40:B41)</f>
        <v>0</v>
      </c>
    </row>
    <row r="40" spans="1:2" ht="12.75">
      <c r="A40" s="29" t="s">
        <v>26</v>
      </c>
      <c r="B40" s="76">
        <v>0</v>
      </c>
    </row>
    <row r="41" spans="1:2" ht="12.75">
      <c r="A41" s="197" t="s">
        <v>27</v>
      </c>
      <c r="B41" s="198">
        <v>0</v>
      </c>
    </row>
    <row r="42" spans="1:2" s="25" customFormat="1" ht="18" customHeight="1">
      <c r="A42" s="199" t="s">
        <v>170</v>
      </c>
      <c r="B42" s="200">
        <f>SUM(B22,B4)</f>
        <v>27525178</v>
      </c>
    </row>
  </sheetData>
  <sheetProtection/>
  <mergeCells count="2">
    <mergeCell ref="A1:A3"/>
    <mergeCell ref="B1:B3"/>
  </mergeCells>
  <printOptions/>
  <pageMargins left="0.7874015748031497" right="0.4724409448818898" top="1.4566929133858268" bottom="0.984251968503937" header="0.7480314960629921" footer="0.5118110236220472"/>
  <pageSetup firstPageNumber="4" useFirstPageNumber="1" horizontalDpi="600" verticalDpi="600" orientation="portrait" paperSize="9" r:id="rId1"/>
  <headerFooter alignWithMargins="0">
    <oddHeader xml:space="preserve">&amp;L&amp;"Arial,Pogrubiony"BUDŻET GMINY PACZKÓW NA 2009R.&amp;R&amp;8Zał. nr 1
Prognozowane dochody wg
ważniejszych źródeł 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D8" sqref="D8"/>
    </sheetView>
  </sheetViews>
  <sheetFormatPr defaultColWidth="8.00390625" defaultRowHeight="12.75"/>
  <cols>
    <col min="1" max="1" width="7.7109375" style="8" customWidth="1"/>
    <col min="2" max="3" width="8.8515625" style="8" bestFit="1" customWidth="1"/>
    <col min="4" max="4" width="54.57421875" style="34" customWidth="1"/>
    <col min="5" max="5" width="11.7109375" style="5" customWidth="1"/>
    <col min="6" max="16384" width="8.00390625" style="4" customWidth="1"/>
  </cols>
  <sheetData>
    <row r="1" spans="1:2" ht="12.75">
      <c r="A1" s="207" t="s">
        <v>153</v>
      </c>
      <c r="B1" s="207"/>
    </row>
    <row r="3" spans="1:5" ht="12.75">
      <c r="A3" s="10" t="s">
        <v>32</v>
      </c>
      <c r="B3" s="10" t="s">
        <v>33</v>
      </c>
      <c r="C3" s="10" t="s">
        <v>64</v>
      </c>
      <c r="D3" s="10" t="s">
        <v>34</v>
      </c>
      <c r="E3" s="108" t="s">
        <v>250</v>
      </c>
    </row>
    <row r="4" spans="1:5" s="38" customFormat="1" ht="12.75">
      <c r="A4" s="36" t="s">
        <v>56</v>
      </c>
      <c r="B4" s="36"/>
      <c r="C4" s="36"/>
      <c r="D4" s="37" t="s">
        <v>57</v>
      </c>
      <c r="E4" s="64">
        <v>170000</v>
      </c>
    </row>
    <row r="5" spans="1:5" s="38" customFormat="1" ht="12.75">
      <c r="A5" s="39"/>
      <c r="B5" s="40" t="s">
        <v>58</v>
      </c>
      <c r="C5" s="40"/>
      <c r="D5" s="41" t="s">
        <v>59</v>
      </c>
      <c r="E5" s="65">
        <v>170000</v>
      </c>
    </row>
    <row r="6" spans="1:5" s="38" customFormat="1" ht="12.75">
      <c r="A6" s="39"/>
      <c r="B6" s="39"/>
      <c r="C6" s="40" t="s">
        <v>81</v>
      </c>
      <c r="D6" s="41" t="s">
        <v>82</v>
      </c>
      <c r="E6" s="65">
        <v>170000</v>
      </c>
    </row>
    <row r="7" spans="1:5" ht="12.75">
      <c r="A7" s="208"/>
      <c r="B7" s="208"/>
      <c r="C7" s="208"/>
      <c r="D7" s="203"/>
      <c r="E7" s="203"/>
    </row>
    <row r="8" spans="1:5" ht="12.75">
      <c r="A8" s="204" t="s">
        <v>154</v>
      </c>
      <c r="B8" s="204"/>
      <c r="E8" s="109"/>
    </row>
    <row r="10" spans="1:5" ht="24" customHeight="1">
      <c r="A10" s="7" t="s">
        <v>32</v>
      </c>
      <c r="B10" s="7" t="s">
        <v>33</v>
      </c>
      <c r="C10" s="7" t="s">
        <v>64</v>
      </c>
      <c r="D10" s="35" t="s">
        <v>34</v>
      </c>
      <c r="E10" s="108" t="s">
        <v>250</v>
      </c>
    </row>
    <row r="11" spans="1:5" s="38" customFormat="1" ht="12.75">
      <c r="A11" s="42">
        <v>851</v>
      </c>
      <c r="B11" s="112"/>
      <c r="C11" s="43"/>
      <c r="D11" s="44" t="s">
        <v>57</v>
      </c>
      <c r="E11" s="80">
        <v>170000</v>
      </c>
    </row>
    <row r="12" spans="1:5" s="38" customFormat="1" ht="12.75">
      <c r="A12" s="205"/>
      <c r="B12" s="118">
        <v>85153</v>
      </c>
      <c r="C12" s="116"/>
      <c r="D12" s="110" t="s">
        <v>130</v>
      </c>
      <c r="E12" s="111">
        <v>32000</v>
      </c>
    </row>
    <row r="13" spans="1:5" s="38" customFormat="1" ht="12.75">
      <c r="A13" s="206"/>
      <c r="B13" s="119"/>
      <c r="C13" s="117">
        <v>2800</v>
      </c>
      <c r="D13" s="110" t="s">
        <v>336</v>
      </c>
      <c r="E13" s="111">
        <v>8000</v>
      </c>
    </row>
    <row r="14" spans="1:5" s="38" customFormat="1" ht="12.75">
      <c r="A14" s="206"/>
      <c r="B14" s="119"/>
      <c r="C14" s="116"/>
      <c r="D14" s="110" t="s">
        <v>337</v>
      </c>
      <c r="E14" s="121"/>
    </row>
    <row r="15" spans="1:5" s="38" customFormat="1" ht="12.75">
      <c r="A15" s="206"/>
      <c r="B15" s="119"/>
      <c r="C15" s="117">
        <v>2820</v>
      </c>
      <c r="D15" s="110" t="s">
        <v>343</v>
      </c>
      <c r="E15" s="111">
        <v>12000</v>
      </c>
    </row>
    <row r="16" spans="1:5" s="38" customFormat="1" ht="12.75">
      <c r="A16" s="206"/>
      <c r="B16" s="119"/>
      <c r="C16" s="116"/>
      <c r="D16" s="110" t="s">
        <v>344</v>
      </c>
      <c r="E16" s="121"/>
    </row>
    <row r="17" spans="1:5" s="38" customFormat="1" ht="12.75">
      <c r="A17" s="206"/>
      <c r="B17" s="119"/>
      <c r="C17" s="117">
        <v>4210</v>
      </c>
      <c r="D17" s="110" t="s">
        <v>91</v>
      </c>
      <c r="E17" s="111">
        <v>4000</v>
      </c>
    </row>
    <row r="18" spans="1:5" s="38" customFormat="1" ht="12.75">
      <c r="A18" s="206"/>
      <c r="B18" s="119"/>
      <c r="C18" s="117">
        <v>4220</v>
      </c>
      <c r="D18" s="110" t="s">
        <v>125</v>
      </c>
      <c r="E18" s="111">
        <v>3000</v>
      </c>
    </row>
    <row r="19" spans="1:5" s="38" customFormat="1" ht="12.75">
      <c r="A19" s="206"/>
      <c r="B19" s="119"/>
      <c r="C19" s="117">
        <v>4300</v>
      </c>
      <c r="D19" s="110" t="s">
        <v>88</v>
      </c>
      <c r="E19" s="111">
        <v>3000</v>
      </c>
    </row>
    <row r="20" spans="1:5" s="38" customFormat="1" ht="12.75">
      <c r="A20" s="206"/>
      <c r="B20" s="119"/>
      <c r="C20" s="117">
        <v>4700</v>
      </c>
      <c r="D20" s="110" t="s">
        <v>235</v>
      </c>
      <c r="E20" s="111">
        <v>2000</v>
      </c>
    </row>
    <row r="21" spans="1:5" s="38" customFormat="1" ht="12.75">
      <c r="A21" s="206"/>
      <c r="B21" s="118">
        <v>85154</v>
      </c>
      <c r="C21" s="116"/>
      <c r="D21" s="110" t="s">
        <v>59</v>
      </c>
      <c r="E21" s="111">
        <v>138000</v>
      </c>
    </row>
    <row r="22" spans="1:5" s="38" customFormat="1" ht="12.75">
      <c r="A22" s="206"/>
      <c r="B22" s="119"/>
      <c r="C22" s="117">
        <v>4110</v>
      </c>
      <c r="D22" s="110" t="s">
        <v>106</v>
      </c>
      <c r="E22" s="111">
        <v>850</v>
      </c>
    </row>
    <row r="23" spans="1:5" s="38" customFormat="1" ht="12.75">
      <c r="A23" s="206"/>
      <c r="B23" s="119"/>
      <c r="C23" s="117">
        <v>4120</v>
      </c>
      <c r="D23" s="110" t="s">
        <v>107</v>
      </c>
      <c r="E23" s="111">
        <v>150</v>
      </c>
    </row>
    <row r="24" spans="1:5" s="38" customFormat="1" ht="12.75">
      <c r="A24" s="206"/>
      <c r="B24" s="119"/>
      <c r="C24" s="117">
        <v>4170</v>
      </c>
      <c r="D24" s="110" t="s">
        <v>112</v>
      </c>
      <c r="E24" s="111">
        <v>76000</v>
      </c>
    </row>
    <row r="25" spans="1:5" s="38" customFormat="1" ht="12.75">
      <c r="A25" s="206"/>
      <c r="B25" s="119"/>
      <c r="C25" s="117">
        <v>4210</v>
      </c>
      <c r="D25" s="110" t="s">
        <v>91</v>
      </c>
      <c r="E25" s="111">
        <v>14000</v>
      </c>
    </row>
    <row r="26" spans="1:5" s="38" customFormat="1" ht="12.75">
      <c r="A26" s="206"/>
      <c r="B26" s="119"/>
      <c r="C26" s="117">
        <v>4220</v>
      </c>
      <c r="D26" s="110" t="s">
        <v>125</v>
      </c>
      <c r="E26" s="111">
        <v>2500</v>
      </c>
    </row>
    <row r="27" spans="1:5" s="38" customFormat="1" ht="12.75">
      <c r="A27" s="206"/>
      <c r="B27" s="119"/>
      <c r="C27" s="117">
        <v>4260</v>
      </c>
      <c r="D27" s="110" t="s">
        <v>97</v>
      </c>
      <c r="E27" s="111">
        <v>1000</v>
      </c>
    </row>
    <row r="28" spans="1:5" s="38" customFormat="1" ht="12.75">
      <c r="A28" s="206"/>
      <c r="B28" s="119"/>
      <c r="C28" s="117">
        <v>4270</v>
      </c>
      <c r="D28" s="110" t="s">
        <v>96</v>
      </c>
      <c r="E28" s="111">
        <v>500</v>
      </c>
    </row>
    <row r="29" spans="1:5" s="38" customFormat="1" ht="12.75">
      <c r="A29" s="206"/>
      <c r="B29" s="119"/>
      <c r="C29" s="117">
        <v>4300</v>
      </c>
      <c r="D29" s="110" t="s">
        <v>88</v>
      </c>
      <c r="E29" s="111">
        <v>38800</v>
      </c>
    </row>
    <row r="30" spans="1:5" ht="12.75">
      <c r="A30" s="113"/>
      <c r="B30" s="119"/>
      <c r="C30" s="117">
        <v>4370</v>
      </c>
      <c r="D30" s="110" t="s">
        <v>222</v>
      </c>
      <c r="E30" s="111">
        <v>1200</v>
      </c>
    </row>
    <row r="31" spans="1:5" ht="12.75">
      <c r="A31" s="114"/>
      <c r="B31" s="119"/>
      <c r="C31" s="117">
        <v>4410</v>
      </c>
      <c r="D31" s="110" t="s">
        <v>98</v>
      </c>
      <c r="E31" s="111">
        <v>1000</v>
      </c>
    </row>
    <row r="32" spans="1:5" ht="12.75">
      <c r="A32" s="114"/>
      <c r="B32" s="119"/>
      <c r="C32" s="117">
        <v>4700</v>
      </c>
      <c r="D32" s="110" t="s">
        <v>235</v>
      </c>
      <c r="E32" s="111">
        <v>1000</v>
      </c>
    </row>
    <row r="33" spans="1:5" ht="12.75">
      <c r="A33" s="114"/>
      <c r="B33" s="119"/>
      <c r="C33" s="117">
        <v>4740</v>
      </c>
      <c r="D33" s="110" t="s">
        <v>327</v>
      </c>
      <c r="E33" s="111">
        <v>500</v>
      </c>
    </row>
    <row r="34" spans="1:5" ht="12.75">
      <c r="A34" s="114"/>
      <c r="B34" s="119"/>
      <c r="C34" s="116"/>
      <c r="D34" s="110" t="s">
        <v>328</v>
      </c>
      <c r="E34" s="121"/>
    </row>
    <row r="35" spans="1:5" ht="12.75">
      <c r="A35" s="115"/>
      <c r="B35" s="120"/>
      <c r="C35" s="117">
        <v>4750</v>
      </c>
      <c r="D35" s="110" t="s">
        <v>236</v>
      </c>
      <c r="E35" s="111">
        <v>500</v>
      </c>
    </row>
  </sheetData>
  <sheetProtection/>
  <mergeCells count="5">
    <mergeCell ref="D7:E7"/>
    <mergeCell ref="A8:B8"/>
    <mergeCell ref="A12:A29"/>
    <mergeCell ref="A1:B1"/>
    <mergeCell ref="A7:C7"/>
  </mergeCells>
  <printOptions/>
  <pageMargins left="0.6299212598425197" right="0.3937007874015748" top="1.3779527559055118" bottom="0.984251968503937" header="0.5118110236220472" footer="0.5118110236220472"/>
  <pageSetup firstPageNumber="28" useFirstPageNumber="1" horizontalDpi="600" verticalDpi="600" orientation="portrait" paperSize="9" r:id="rId1"/>
  <headerFooter alignWithMargins="0">
    <oddHeader>&amp;L&amp;"Arial,Pogrubiony"BUDŻET GMINY PACZKÓW NA 2009R.&amp;R&amp;8Zał. nr 10
Prognozowane dochody z zezwoleń i 
planowane wydatki na 
przeciwdziałanie alkoholizmowi i
zwalczanie narkomanii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E27" sqref="E27:E28"/>
    </sheetView>
  </sheetViews>
  <sheetFormatPr defaultColWidth="9.140625" defaultRowHeight="12.75"/>
  <cols>
    <col min="1" max="1" width="5.28125" style="11" bestFit="1" customWidth="1"/>
    <col min="2" max="2" width="15.421875" style="11" bestFit="1" customWidth="1"/>
    <col min="3" max="3" width="13.140625" style="11" customWidth="1"/>
    <col min="4" max="4" width="12.00390625" style="11" bestFit="1" customWidth="1"/>
    <col min="5" max="5" width="10.57421875" style="11" customWidth="1"/>
    <col min="6" max="7" width="12.140625" style="11" customWidth="1"/>
    <col min="8" max="8" width="15.140625" style="11" customWidth="1"/>
    <col min="9" max="9" width="10.421875" style="11" customWidth="1"/>
    <col min="10" max="10" width="9.421875" style="11" bestFit="1" customWidth="1"/>
    <col min="11" max="11" width="12.140625" style="11" customWidth="1"/>
    <col min="12" max="12" width="13.00390625" style="11" customWidth="1"/>
    <col min="13" max="16384" width="9.140625" style="11" customWidth="1"/>
  </cols>
  <sheetData>
    <row r="1" spans="1:5" ht="12.75">
      <c r="A1" s="224" t="s">
        <v>155</v>
      </c>
      <c r="B1" s="224"/>
      <c r="C1" s="224"/>
      <c r="D1" s="224"/>
      <c r="E1" s="224"/>
    </row>
    <row r="3" spans="1:13" s="15" customFormat="1" ht="11.25">
      <c r="A3" s="213" t="s">
        <v>32</v>
      </c>
      <c r="B3" s="213" t="s">
        <v>0</v>
      </c>
      <c r="C3" s="213" t="s">
        <v>377</v>
      </c>
      <c r="D3" s="13" t="s">
        <v>156</v>
      </c>
      <c r="E3" s="220"/>
      <c r="F3" s="220"/>
      <c r="G3" s="213" t="s">
        <v>157</v>
      </c>
      <c r="H3" s="214"/>
      <c r="I3" s="214"/>
      <c r="J3" s="214"/>
      <c r="K3" s="213" t="s">
        <v>378</v>
      </c>
      <c r="L3" s="213" t="s">
        <v>158</v>
      </c>
      <c r="M3" s="212"/>
    </row>
    <row r="4" spans="1:13" s="15" customFormat="1" ht="11.25">
      <c r="A4" s="213"/>
      <c r="B4" s="213"/>
      <c r="C4" s="213"/>
      <c r="D4" s="16" t="s">
        <v>159</v>
      </c>
      <c r="E4" s="214"/>
      <c r="F4" s="214"/>
      <c r="G4" s="213"/>
      <c r="H4" s="215"/>
      <c r="I4" s="215"/>
      <c r="J4" s="215"/>
      <c r="K4" s="213"/>
      <c r="L4" s="213"/>
      <c r="M4" s="212"/>
    </row>
    <row r="5" spans="1:13" s="15" customFormat="1" ht="12.75" customHeight="1">
      <c r="A5" s="213"/>
      <c r="B5" s="213"/>
      <c r="C5" s="213"/>
      <c r="D5" s="17"/>
      <c r="E5" s="209" t="s">
        <v>160</v>
      </c>
      <c r="F5" s="209"/>
      <c r="G5" s="213"/>
      <c r="H5" s="209" t="s">
        <v>161</v>
      </c>
      <c r="I5" s="209"/>
      <c r="J5" s="209"/>
      <c r="K5" s="213"/>
      <c r="L5" s="213"/>
      <c r="M5" s="212"/>
    </row>
    <row r="6" spans="1:13" s="15" customFormat="1" ht="12" customHeight="1">
      <c r="A6" s="213"/>
      <c r="B6" s="213"/>
      <c r="C6" s="213"/>
      <c r="D6" s="18"/>
      <c r="G6" s="213"/>
      <c r="H6" s="216"/>
      <c r="I6" s="216"/>
      <c r="J6" s="216"/>
      <c r="K6" s="213"/>
      <c r="L6" s="213"/>
      <c r="M6" s="212"/>
    </row>
    <row r="7" spans="1:13" s="15" customFormat="1" ht="33.75" customHeight="1">
      <c r="A7" s="213"/>
      <c r="B7" s="213"/>
      <c r="C7" s="213"/>
      <c r="D7" s="18"/>
      <c r="E7" s="210" t="s">
        <v>162</v>
      </c>
      <c r="F7" s="211"/>
      <c r="G7" s="213"/>
      <c r="H7" s="213" t="s">
        <v>163</v>
      </c>
      <c r="I7" s="213" t="s">
        <v>164</v>
      </c>
      <c r="J7" s="213" t="s">
        <v>165</v>
      </c>
      <c r="K7" s="213"/>
      <c r="L7" s="213"/>
      <c r="M7" s="19"/>
    </row>
    <row r="8" spans="1:13" s="15" customFormat="1" ht="11.25">
      <c r="A8" s="213"/>
      <c r="B8" s="213"/>
      <c r="C8" s="213"/>
      <c r="D8" s="20"/>
      <c r="E8" s="12" t="s">
        <v>166</v>
      </c>
      <c r="F8" s="12" t="s">
        <v>167</v>
      </c>
      <c r="G8" s="213"/>
      <c r="H8" s="213"/>
      <c r="I8" s="213"/>
      <c r="J8" s="213"/>
      <c r="K8" s="213"/>
      <c r="L8" s="213"/>
      <c r="M8" s="14"/>
    </row>
    <row r="9" spans="1:13" s="46" customFormat="1" ht="12.75">
      <c r="A9" s="217">
        <v>400</v>
      </c>
      <c r="B9" s="218" t="s">
        <v>168</v>
      </c>
      <c r="C9" s="219">
        <v>0</v>
      </c>
      <c r="D9" s="219">
        <v>1379372</v>
      </c>
      <c r="E9" s="219">
        <v>0</v>
      </c>
      <c r="F9" s="219">
        <v>0</v>
      </c>
      <c r="G9" s="219">
        <v>1379372</v>
      </c>
      <c r="H9" s="219">
        <v>754053</v>
      </c>
      <c r="I9" s="219">
        <v>0</v>
      </c>
      <c r="J9" s="219">
        <v>0</v>
      </c>
      <c r="K9" s="219">
        <v>0</v>
      </c>
      <c r="L9" s="219">
        <f>SUM(G9)</f>
        <v>1379372</v>
      </c>
      <c r="M9" s="222"/>
    </row>
    <row r="10" spans="1:13" s="46" customFormat="1" ht="12.75">
      <c r="A10" s="217"/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2"/>
    </row>
    <row r="11" spans="1:13" s="46" customFormat="1" ht="12.75">
      <c r="A11" s="217">
        <v>900</v>
      </c>
      <c r="B11" s="218" t="s">
        <v>169</v>
      </c>
      <c r="C11" s="219">
        <v>0</v>
      </c>
      <c r="D11" s="219">
        <v>1217302</v>
      </c>
      <c r="E11" s="219">
        <v>0</v>
      </c>
      <c r="F11" s="219">
        <v>0</v>
      </c>
      <c r="G11" s="219">
        <v>1217302</v>
      </c>
      <c r="H11" s="219">
        <v>546040</v>
      </c>
      <c r="I11" s="219">
        <v>0</v>
      </c>
      <c r="J11" s="219">
        <v>0</v>
      </c>
      <c r="K11" s="219">
        <v>0</v>
      </c>
      <c r="L11" s="219">
        <f>SUM(G11)</f>
        <v>1217302</v>
      </c>
      <c r="M11" s="222"/>
    </row>
    <row r="12" spans="1:13" s="46" customFormat="1" ht="12.75">
      <c r="A12" s="217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22"/>
    </row>
    <row r="13" spans="1:13" s="46" customFormat="1" ht="12.75">
      <c r="A13" s="223" t="s">
        <v>170</v>
      </c>
      <c r="B13" s="223"/>
      <c r="C13" s="221">
        <f aca="true" t="shared" si="0" ref="C13:L13">SUM(C9:C12)</f>
        <v>0</v>
      </c>
      <c r="D13" s="221">
        <f t="shared" si="0"/>
        <v>2596674</v>
      </c>
      <c r="E13" s="221">
        <f t="shared" si="0"/>
        <v>0</v>
      </c>
      <c r="F13" s="221">
        <f t="shared" si="0"/>
        <v>0</v>
      </c>
      <c r="G13" s="221">
        <f t="shared" si="0"/>
        <v>2596674</v>
      </c>
      <c r="H13" s="221">
        <f t="shared" si="0"/>
        <v>1300093</v>
      </c>
      <c r="I13" s="221">
        <f t="shared" si="0"/>
        <v>0</v>
      </c>
      <c r="J13" s="221">
        <f t="shared" si="0"/>
        <v>0</v>
      </c>
      <c r="K13" s="221">
        <f t="shared" si="0"/>
        <v>0</v>
      </c>
      <c r="L13" s="221">
        <f t="shared" si="0"/>
        <v>2596674</v>
      </c>
      <c r="M13" s="222"/>
    </row>
    <row r="14" spans="1:13" s="46" customFormat="1" ht="12.75">
      <c r="A14" s="223"/>
      <c r="B14" s="223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2"/>
    </row>
    <row r="17" spans="1:5" ht="12.75">
      <c r="A17" s="224" t="s">
        <v>171</v>
      </c>
      <c r="B17" s="224"/>
      <c r="C17" s="224"/>
      <c r="D17" s="224"/>
      <c r="E17" s="224"/>
    </row>
    <row r="19" spans="1:12" ht="12.75">
      <c r="A19" s="213" t="s">
        <v>32</v>
      </c>
      <c r="B19" s="213" t="s">
        <v>0</v>
      </c>
      <c r="C19" s="213" t="s">
        <v>377</v>
      </c>
      <c r="D19" s="13" t="s">
        <v>156</v>
      </c>
      <c r="E19" s="220"/>
      <c r="F19" s="220"/>
      <c r="G19" s="213" t="s">
        <v>157</v>
      </c>
      <c r="H19" s="214"/>
      <c r="I19" s="214"/>
      <c r="J19" s="214"/>
      <c r="K19" s="213" t="s">
        <v>378</v>
      </c>
      <c r="L19" s="213" t="s">
        <v>158</v>
      </c>
    </row>
    <row r="20" spans="1:12" ht="12.75">
      <c r="A20" s="213"/>
      <c r="B20" s="213"/>
      <c r="C20" s="213"/>
      <c r="D20" s="16" t="s">
        <v>159</v>
      </c>
      <c r="E20" s="214"/>
      <c r="F20" s="214"/>
      <c r="G20" s="213"/>
      <c r="H20" s="215"/>
      <c r="I20" s="215"/>
      <c r="J20" s="215"/>
      <c r="K20" s="213"/>
      <c r="L20" s="213"/>
    </row>
    <row r="21" spans="1:12" ht="12.75">
      <c r="A21" s="213"/>
      <c r="B21" s="213"/>
      <c r="C21" s="213"/>
      <c r="D21" s="17"/>
      <c r="E21" s="209" t="s">
        <v>160</v>
      </c>
      <c r="F21" s="209"/>
      <c r="G21" s="213"/>
      <c r="H21" s="209" t="s">
        <v>161</v>
      </c>
      <c r="I21" s="209"/>
      <c r="J21" s="209"/>
      <c r="K21" s="213"/>
      <c r="L21" s="213"/>
    </row>
    <row r="22" spans="1:12" ht="12.75">
      <c r="A22" s="213"/>
      <c r="B22" s="213"/>
      <c r="C22" s="213"/>
      <c r="D22" s="18"/>
      <c r="E22" s="15"/>
      <c r="F22" s="15"/>
      <c r="G22" s="213"/>
      <c r="H22" s="216"/>
      <c r="I22" s="216"/>
      <c r="J22" s="216"/>
      <c r="K22" s="213"/>
      <c r="L22" s="213"/>
    </row>
    <row r="23" spans="1:12" ht="12.75">
      <c r="A23" s="213"/>
      <c r="B23" s="213"/>
      <c r="C23" s="213"/>
      <c r="D23" s="18"/>
      <c r="E23" s="210" t="s">
        <v>162</v>
      </c>
      <c r="F23" s="211"/>
      <c r="G23" s="213"/>
      <c r="H23" s="213" t="s">
        <v>163</v>
      </c>
      <c r="I23" s="213" t="s">
        <v>164</v>
      </c>
      <c r="J23" s="213" t="s">
        <v>165</v>
      </c>
      <c r="K23" s="213"/>
      <c r="L23" s="213"/>
    </row>
    <row r="24" spans="1:12" ht="12.75">
      <c r="A24" s="213"/>
      <c r="B24" s="213"/>
      <c r="C24" s="213"/>
      <c r="D24" s="20"/>
      <c r="E24" s="12" t="s">
        <v>166</v>
      </c>
      <c r="F24" s="12" t="s">
        <v>167</v>
      </c>
      <c r="G24" s="213"/>
      <c r="H24" s="213"/>
      <c r="I24" s="213"/>
      <c r="J24" s="213"/>
      <c r="K24" s="213"/>
      <c r="L24" s="213"/>
    </row>
    <row r="25" spans="1:12" s="46" customFormat="1" ht="12.75">
      <c r="A25" s="217">
        <v>926</v>
      </c>
      <c r="B25" s="218" t="s">
        <v>172</v>
      </c>
      <c r="C25" s="219">
        <v>0</v>
      </c>
      <c r="D25" s="219">
        <v>300120</v>
      </c>
      <c r="E25" s="219">
        <v>93230</v>
      </c>
      <c r="F25" s="219">
        <v>0</v>
      </c>
      <c r="G25" s="219">
        <v>300120</v>
      </c>
      <c r="H25" s="219">
        <v>171770</v>
      </c>
      <c r="I25" s="219">
        <v>0</v>
      </c>
      <c r="J25" s="219">
        <v>0</v>
      </c>
      <c r="K25" s="219">
        <v>0</v>
      </c>
      <c r="L25" s="219">
        <f>SUM(G25)</f>
        <v>300120</v>
      </c>
    </row>
    <row r="26" spans="1:12" s="46" customFormat="1" ht="12.75">
      <c r="A26" s="217"/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s="46" customFormat="1" ht="12.75">
      <c r="A27" s="218"/>
      <c r="B27" s="218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1:12" s="46" customFormat="1" ht="12.75">
      <c r="A28" s="218"/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1:12" s="46" customFormat="1" ht="12.75">
      <c r="A29" s="223" t="s">
        <v>170</v>
      </c>
      <c r="B29" s="223"/>
      <c r="C29" s="221">
        <f aca="true" t="shared" si="1" ref="C29:L29">SUM(C25:C28)</f>
        <v>0</v>
      </c>
      <c r="D29" s="221">
        <f t="shared" si="1"/>
        <v>300120</v>
      </c>
      <c r="E29" s="221">
        <f t="shared" si="1"/>
        <v>93230</v>
      </c>
      <c r="F29" s="221">
        <f t="shared" si="1"/>
        <v>0</v>
      </c>
      <c r="G29" s="221">
        <f t="shared" si="1"/>
        <v>300120</v>
      </c>
      <c r="H29" s="221">
        <f t="shared" si="1"/>
        <v>171770</v>
      </c>
      <c r="I29" s="221">
        <f t="shared" si="1"/>
        <v>0</v>
      </c>
      <c r="J29" s="221">
        <f t="shared" si="1"/>
        <v>0</v>
      </c>
      <c r="K29" s="221">
        <f t="shared" si="1"/>
        <v>0</v>
      </c>
      <c r="L29" s="221">
        <f t="shared" si="1"/>
        <v>300120</v>
      </c>
    </row>
    <row r="30" spans="1:12" s="46" customFormat="1" ht="12.75">
      <c r="A30" s="223"/>
      <c r="B30" s="223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</sheetData>
  <sheetProtection/>
  <mergeCells count="105">
    <mergeCell ref="J29:J30"/>
    <mergeCell ref="K29:K30"/>
    <mergeCell ref="L29:L30"/>
    <mergeCell ref="A1:E1"/>
    <mergeCell ref="A17:E17"/>
    <mergeCell ref="F29:F30"/>
    <mergeCell ref="G29:G30"/>
    <mergeCell ref="H29:H30"/>
    <mergeCell ref="I29:I30"/>
    <mergeCell ref="A19:A24"/>
    <mergeCell ref="B19:B24"/>
    <mergeCell ref="C19:C24"/>
    <mergeCell ref="E19:F20"/>
    <mergeCell ref="E21:F21"/>
    <mergeCell ref="E23:F23"/>
    <mergeCell ref="G19:G24"/>
    <mergeCell ref="H19:J20"/>
    <mergeCell ref="K19:K24"/>
    <mergeCell ref="L19:L24"/>
    <mergeCell ref="H21:J22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29:B30"/>
    <mergeCell ref="C29:C30"/>
    <mergeCell ref="D29:D30"/>
    <mergeCell ref="E29:E30"/>
    <mergeCell ref="L13:L14"/>
    <mergeCell ref="M13:M14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1:J12"/>
    <mergeCell ref="F11:F12"/>
    <mergeCell ref="G11:G12"/>
    <mergeCell ref="H11:H12"/>
    <mergeCell ref="I11:I12"/>
    <mergeCell ref="K11:K12"/>
    <mergeCell ref="K13:K14"/>
    <mergeCell ref="L11:L12"/>
    <mergeCell ref="M11:M12"/>
    <mergeCell ref="M9:M10"/>
    <mergeCell ref="A11:A12"/>
    <mergeCell ref="B11:B12"/>
    <mergeCell ref="C11:C12"/>
    <mergeCell ref="D11:D12"/>
    <mergeCell ref="E11:E12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  <mergeCell ref="M5:M6"/>
    <mergeCell ref="H7:H8"/>
    <mergeCell ref="A3:A8"/>
    <mergeCell ref="B3:B8"/>
    <mergeCell ref="C3:C8"/>
    <mergeCell ref="E3:F4"/>
    <mergeCell ref="E5:F5"/>
    <mergeCell ref="E7:F7"/>
    <mergeCell ref="M3:M4"/>
    <mergeCell ref="G3:G8"/>
    <mergeCell ref="H3:J4"/>
    <mergeCell ref="K3:K8"/>
    <mergeCell ref="L3:L8"/>
    <mergeCell ref="H5:J6"/>
    <mergeCell ref="I7:I8"/>
    <mergeCell ref="J7:J8"/>
  </mergeCells>
  <printOptions/>
  <pageMargins left="0.3937007874015748" right="0.4724409448818898" top="1.535433070866142" bottom="0.984251968503937" header="0.6692913385826772" footer="0.5118110236220472"/>
  <pageSetup firstPageNumber="29" useFirstPageNumber="1" horizontalDpi="600" verticalDpi="600" orientation="landscape" paperSize="9" r:id="rId1"/>
  <headerFooter alignWithMargins="0">
    <oddHeader>&amp;L&amp;"Arial,Pogrubiony"BUDŻET GMINY PACZKÓW NA 2009R.&amp;R&amp;8Zał. nr 11
Plan przychodów i wydatków 
zakładów budżetowych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11" bestFit="1" customWidth="1"/>
    <col min="2" max="2" width="17.7109375" style="11" bestFit="1" customWidth="1"/>
    <col min="3" max="4" width="9.140625" style="11" customWidth="1"/>
    <col min="5" max="5" width="21.28125" style="11" customWidth="1"/>
    <col min="6" max="6" width="10.8515625" style="46" bestFit="1" customWidth="1"/>
    <col min="7" max="7" width="8.8515625" style="11" bestFit="1" customWidth="1"/>
    <col min="8" max="8" width="30.8515625" style="11" customWidth="1"/>
    <col min="9" max="9" width="10.8515625" style="46" bestFit="1" customWidth="1"/>
    <col min="10" max="16384" width="9.140625" style="11" customWidth="1"/>
  </cols>
  <sheetData>
    <row r="1" spans="1:9" ht="12.75">
      <c r="A1" s="225" t="s">
        <v>32</v>
      </c>
      <c r="B1" s="225" t="s">
        <v>0</v>
      </c>
      <c r="C1" s="225" t="s">
        <v>33</v>
      </c>
      <c r="D1" s="225" t="s">
        <v>156</v>
      </c>
      <c r="E1" s="225"/>
      <c r="F1" s="225"/>
      <c r="G1" s="225" t="s">
        <v>154</v>
      </c>
      <c r="H1" s="225"/>
      <c r="I1" s="225"/>
    </row>
    <row r="2" spans="1:9" ht="12.75">
      <c r="A2" s="225"/>
      <c r="B2" s="225"/>
      <c r="C2" s="225"/>
      <c r="D2" s="225" t="s">
        <v>64</v>
      </c>
      <c r="E2" s="237" t="s">
        <v>34</v>
      </c>
      <c r="F2" s="223" t="s">
        <v>173</v>
      </c>
      <c r="G2" s="225" t="s">
        <v>64</v>
      </c>
      <c r="H2" s="237" t="s">
        <v>34</v>
      </c>
      <c r="I2" s="223" t="s">
        <v>173</v>
      </c>
    </row>
    <row r="3" spans="1:9" ht="12.75">
      <c r="A3" s="225"/>
      <c r="B3" s="225"/>
      <c r="C3" s="225"/>
      <c r="D3" s="225"/>
      <c r="E3" s="238"/>
      <c r="F3" s="223"/>
      <c r="G3" s="225"/>
      <c r="H3" s="238"/>
      <c r="I3" s="223"/>
    </row>
    <row r="4" spans="1:9" ht="38.25" customHeight="1">
      <c r="A4" s="248" t="s">
        <v>447</v>
      </c>
      <c r="B4" s="249"/>
      <c r="C4" s="192"/>
      <c r="D4" s="192"/>
      <c r="E4" s="193"/>
      <c r="F4" s="188">
        <v>163565</v>
      </c>
      <c r="G4" s="192"/>
      <c r="H4" s="193"/>
      <c r="I4" s="188"/>
    </row>
    <row r="5" spans="1:9" s="45" customFormat="1" ht="12.75">
      <c r="A5" s="230">
        <v>900</v>
      </c>
      <c r="B5" s="231" t="s">
        <v>174</v>
      </c>
      <c r="C5" s="227">
        <v>90011</v>
      </c>
      <c r="D5" s="233" t="s">
        <v>175</v>
      </c>
      <c r="E5" s="239" t="s">
        <v>176</v>
      </c>
      <c r="F5" s="226">
        <v>78000</v>
      </c>
      <c r="G5" s="227">
        <v>4210</v>
      </c>
      <c r="H5" s="244" t="s">
        <v>91</v>
      </c>
      <c r="I5" s="226">
        <v>21500</v>
      </c>
    </row>
    <row r="6" spans="1:9" s="45" customFormat="1" ht="30.75" customHeight="1">
      <c r="A6" s="230"/>
      <c r="B6" s="232"/>
      <c r="C6" s="227"/>
      <c r="D6" s="233"/>
      <c r="E6" s="240"/>
      <c r="F6" s="226"/>
      <c r="G6" s="227"/>
      <c r="H6" s="245"/>
      <c r="I6" s="226"/>
    </row>
    <row r="7" spans="1:9" s="45" customFormat="1" ht="30.75" customHeight="1">
      <c r="A7" s="82"/>
      <c r="B7" s="82"/>
      <c r="C7" s="84"/>
      <c r="D7" s="83"/>
      <c r="E7" s="83"/>
      <c r="F7" s="124"/>
      <c r="G7" s="79">
        <v>4300</v>
      </c>
      <c r="H7" s="79" t="s">
        <v>88</v>
      </c>
      <c r="I7" s="122">
        <v>64065</v>
      </c>
    </row>
    <row r="8" spans="1:9" s="45" customFormat="1" ht="30.75" customHeight="1">
      <c r="A8" s="196"/>
      <c r="B8" s="196"/>
      <c r="C8" s="123"/>
      <c r="D8" s="189"/>
      <c r="E8" s="189"/>
      <c r="F8" s="190"/>
      <c r="G8" s="79">
        <v>6110</v>
      </c>
      <c r="H8" s="79" t="s">
        <v>449</v>
      </c>
      <c r="I8" s="122">
        <v>101000</v>
      </c>
    </row>
    <row r="9" spans="1:9" s="45" customFormat="1" ht="12.75" customHeight="1">
      <c r="A9" s="234"/>
      <c r="B9" s="234"/>
      <c r="C9" s="250"/>
      <c r="D9" s="241"/>
      <c r="E9" s="241"/>
      <c r="F9" s="246"/>
      <c r="G9" s="227">
        <v>6270</v>
      </c>
      <c r="H9" s="228" t="s">
        <v>177</v>
      </c>
      <c r="I9" s="226">
        <v>55000</v>
      </c>
    </row>
    <row r="10" spans="1:9" s="45" customFormat="1" ht="66" customHeight="1">
      <c r="A10" s="235"/>
      <c r="B10" s="235"/>
      <c r="C10" s="251"/>
      <c r="D10" s="240"/>
      <c r="E10" s="240"/>
      <c r="F10" s="247"/>
      <c r="G10" s="227"/>
      <c r="H10" s="229"/>
      <c r="I10" s="226"/>
    </row>
    <row r="11" spans="1:9" s="45" customFormat="1" ht="40.5" customHeight="1">
      <c r="A11" s="248" t="s">
        <v>448</v>
      </c>
      <c r="B11" s="249"/>
      <c r="C11" s="194"/>
      <c r="D11" s="189"/>
      <c r="E11" s="189"/>
      <c r="F11" s="191"/>
      <c r="G11" s="79"/>
      <c r="H11" s="195"/>
      <c r="I11" s="122">
        <v>0</v>
      </c>
    </row>
    <row r="12" spans="1:9" s="45" customFormat="1" ht="12.75">
      <c r="A12" s="254" t="s">
        <v>170</v>
      </c>
      <c r="B12" s="255"/>
      <c r="C12" s="255"/>
      <c r="D12" s="237"/>
      <c r="E12" s="242"/>
      <c r="F12" s="236">
        <f>SUM(F4:F11)</f>
        <v>241565</v>
      </c>
      <c r="G12" s="258"/>
      <c r="H12" s="252"/>
      <c r="I12" s="236">
        <f>SUM(I5:I10)</f>
        <v>241565</v>
      </c>
    </row>
    <row r="13" spans="1:9" ht="12.75">
      <c r="A13" s="256"/>
      <c r="B13" s="257"/>
      <c r="C13" s="257"/>
      <c r="D13" s="238"/>
      <c r="E13" s="243"/>
      <c r="F13" s="236"/>
      <c r="G13" s="258"/>
      <c r="H13" s="253"/>
      <c r="I13" s="236"/>
    </row>
  </sheetData>
  <sheetProtection/>
  <mergeCells count="38">
    <mergeCell ref="A4:B4"/>
    <mergeCell ref="A11:B11"/>
    <mergeCell ref="B9:B10"/>
    <mergeCell ref="C9:C10"/>
    <mergeCell ref="D9:D10"/>
    <mergeCell ref="H12:H13"/>
    <mergeCell ref="A12:C13"/>
    <mergeCell ref="G12:G13"/>
    <mergeCell ref="D12:D13"/>
    <mergeCell ref="I12:I13"/>
    <mergeCell ref="E2:E3"/>
    <mergeCell ref="E5:E6"/>
    <mergeCell ref="E9:E10"/>
    <mergeCell ref="E12:E13"/>
    <mergeCell ref="H2:H3"/>
    <mergeCell ref="H5:H6"/>
    <mergeCell ref="F12:F13"/>
    <mergeCell ref="F9:F10"/>
    <mergeCell ref="G9:G10"/>
    <mergeCell ref="I9:I10"/>
    <mergeCell ref="F5:F6"/>
    <mergeCell ref="G5:G6"/>
    <mergeCell ref="I5:I6"/>
    <mergeCell ref="H9:H10"/>
    <mergeCell ref="A5:A6"/>
    <mergeCell ref="B5:B6"/>
    <mergeCell ref="C5:C6"/>
    <mergeCell ref="D5:D6"/>
    <mergeCell ref="A9:A10"/>
    <mergeCell ref="G1:I1"/>
    <mergeCell ref="D2:D3"/>
    <mergeCell ref="F2:F3"/>
    <mergeCell ref="G2:G3"/>
    <mergeCell ref="I2:I3"/>
    <mergeCell ref="A1:A3"/>
    <mergeCell ref="B1:B3"/>
    <mergeCell ref="C1:C3"/>
    <mergeCell ref="D1:F1"/>
  </mergeCells>
  <printOptions/>
  <pageMargins left="0.5905511811023623" right="0.5905511811023623" top="2.204724409448819" bottom="0.984251968503937" header="1.1023622047244095" footer="0.5118110236220472"/>
  <pageSetup firstPageNumber="30" useFirstPageNumber="1" horizontalDpi="600" verticalDpi="600" orientation="landscape" paperSize="9" r:id="rId1"/>
  <headerFooter alignWithMargins="0">
    <oddHeader>&amp;L&amp;"Arial,Pogrubiony"BUDŻET GMINY PACZKÓW NA 2009R.&amp;R&amp;8Zał. nr 12
Plan przychodów i wydatków
Gminnego Funduszu Ochrony Środowiska i 
Gospodarki Wodnej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D23" sqref="D23"/>
    </sheetView>
  </sheetViews>
  <sheetFormatPr defaultColWidth="8.00390625" defaultRowHeight="12.75"/>
  <cols>
    <col min="1" max="1" width="5.57421875" style="2" bestFit="1" customWidth="1"/>
    <col min="2" max="3" width="8.8515625" style="2" bestFit="1" customWidth="1"/>
    <col min="4" max="4" width="43.421875" style="2" customWidth="1"/>
    <col min="5" max="5" width="19.7109375" style="48" customWidth="1"/>
    <col min="6" max="16384" width="8.00390625" style="2" customWidth="1"/>
  </cols>
  <sheetData>
    <row r="1" spans="1:5" ht="12.75">
      <c r="A1" s="9" t="s">
        <v>32</v>
      </c>
      <c r="B1" s="9" t="s">
        <v>33</v>
      </c>
      <c r="C1" s="9" t="s">
        <v>64</v>
      </c>
      <c r="D1" s="9" t="s">
        <v>34</v>
      </c>
      <c r="E1" s="47" t="s">
        <v>217</v>
      </c>
    </row>
    <row r="2" spans="1:5" ht="12.75">
      <c r="A2" s="58" t="s">
        <v>41</v>
      </c>
      <c r="B2" s="9"/>
      <c r="C2" s="9"/>
      <c r="D2" s="49" t="s">
        <v>42</v>
      </c>
      <c r="E2" s="50">
        <f>SUM(E3)</f>
        <v>42488</v>
      </c>
    </row>
    <row r="3" spans="1:5" ht="12.75">
      <c r="A3" s="59"/>
      <c r="B3" s="62" t="s">
        <v>118</v>
      </c>
      <c r="C3" s="51"/>
      <c r="D3" s="52" t="s">
        <v>36</v>
      </c>
      <c r="E3" s="53">
        <f>SUM(E4,E17,E22)</f>
        <v>42488</v>
      </c>
    </row>
    <row r="4" spans="1:5" ht="22.5" customHeight="1">
      <c r="A4" s="59"/>
      <c r="B4" s="59"/>
      <c r="C4" s="62" t="s">
        <v>90</v>
      </c>
      <c r="D4" s="52" t="s">
        <v>91</v>
      </c>
      <c r="E4" s="53">
        <f>SUM(E5:E16)</f>
        <v>32370</v>
      </c>
    </row>
    <row r="5" spans="1:5" ht="12.75">
      <c r="A5" s="59"/>
      <c r="B5" s="59"/>
      <c r="C5" s="59"/>
      <c r="D5" s="54" t="s">
        <v>178</v>
      </c>
      <c r="E5" s="55">
        <v>5250</v>
      </c>
    </row>
    <row r="6" spans="1:5" ht="12.75">
      <c r="A6" s="59"/>
      <c r="B6" s="59"/>
      <c r="C6" s="59"/>
      <c r="D6" s="54" t="s">
        <v>179</v>
      </c>
      <c r="E6" s="55">
        <v>4254</v>
      </c>
    </row>
    <row r="7" spans="1:5" ht="12.75">
      <c r="A7" s="59"/>
      <c r="B7" s="59"/>
      <c r="C7" s="59"/>
      <c r="D7" s="54" t="s">
        <v>180</v>
      </c>
      <c r="E7" s="55">
        <v>3342</v>
      </c>
    </row>
    <row r="8" spans="1:5" ht="12.75">
      <c r="A8" s="59"/>
      <c r="B8" s="59"/>
      <c r="C8" s="59"/>
      <c r="D8" s="54" t="s">
        <v>181</v>
      </c>
      <c r="E8" s="55">
        <v>3126</v>
      </c>
    </row>
    <row r="9" spans="1:5" ht="12.75">
      <c r="A9" s="59"/>
      <c r="B9" s="59"/>
      <c r="C9" s="59"/>
      <c r="D9" s="54" t="s">
        <v>182</v>
      </c>
      <c r="E9" s="55">
        <v>2670</v>
      </c>
    </row>
    <row r="10" spans="1:5" ht="12.75">
      <c r="A10" s="59"/>
      <c r="B10" s="59"/>
      <c r="C10" s="59"/>
      <c r="D10" s="54" t="s">
        <v>379</v>
      </c>
      <c r="E10" s="55">
        <v>2442</v>
      </c>
    </row>
    <row r="11" spans="1:5" ht="12.75">
      <c r="A11" s="59"/>
      <c r="B11" s="59"/>
      <c r="C11" s="59"/>
      <c r="D11" s="54" t="s">
        <v>380</v>
      </c>
      <c r="E11" s="55">
        <v>2016</v>
      </c>
    </row>
    <row r="12" spans="1:5" ht="12.75">
      <c r="A12" s="59"/>
      <c r="B12" s="59"/>
      <c r="C12" s="59"/>
      <c r="D12" s="54" t="s">
        <v>183</v>
      </c>
      <c r="E12" s="55">
        <v>2178</v>
      </c>
    </row>
    <row r="13" spans="1:5" ht="12.75">
      <c r="A13" s="59"/>
      <c r="B13" s="59"/>
      <c r="C13" s="59"/>
      <c r="D13" s="54" t="s">
        <v>184</v>
      </c>
      <c r="E13" s="55">
        <v>2178</v>
      </c>
    </row>
    <row r="14" spans="1:5" ht="12.75">
      <c r="A14" s="59"/>
      <c r="B14" s="59"/>
      <c r="C14" s="59"/>
      <c r="D14" s="54" t="s">
        <v>185</v>
      </c>
      <c r="E14" s="55">
        <v>2112</v>
      </c>
    </row>
    <row r="15" spans="1:5" ht="12.75">
      <c r="A15" s="59"/>
      <c r="B15" s="59"/>
      <c r="C15" s="59"/>
      <c r="D15" s="54" t="s">
        <v>186</v>
      </c>
      <c r="E15" s="55">
        <v>1902</v>
      </c>
    </row>
    <row r="16" spans="1:5" ht="12.75">
      <c r="A16" s="59"/>
      <c r="B16" s="59"/>
      <c r="C16" s="61"/>
      <c r="D16" s="54" t="s">
        <v>187</v>
      </c>
      <c r="E16" s="55">
        <v>900</v>
      </c>
    </row>
    <row r="17" spans="1:5" s="4" customFormat="1" ht="12.75">
      <c r="A17" s="60"/>
      <c r="B17" s="60"/>
      <c r="C17" s="63" t="s">
        <v>237</v>
      </c>
      <c r="D17" s="56" t="s">
        <v>97</v>
      </c>
      <c r="E17" s="57">
        <f>SUM(E18:E21)</f>
        <v>2474</v>
      </c>
    </row>
    <row r="18" spans="1:5" ht="12.75">
      <c r="A18" s="59"/>
      <c r="B18" s="59"/>
      <c r="C18" s="59"/>
      <c r="D18" s="54" t="s">
        <v>379</v>
      </c>
      <c r="E18" s="55">
        <v>814</v>
      </c>
    </row>
    <row r="19" spans="1:5" ht="12.75">
      <c r="A19" s="59"/>
      <c r="B19" s="59"/>
      <c r="C19" s="59"/>
      <c r="D19" s="54" t="s">
        <v>183</v>
      </c>
      <c r="E19" s="55">
        <v>726</v>
      </c>
    </row>
    <row r="20" spans="1:5" ht="12.75">
      <c r="A20" s="59"/>
      <c r="B20" s="59"/>
      <c r="C20" s="59"/>
      <c r="D20" s="54" t="s">
        <v>186</v>
      </c>
      <c r="E20" s="55">
        <v>634</v>
      </c>
    </row>
    <row r="21" spans="1:5" ht="12.75">
      <c r="A21" s="59"/>
      <c r="B21" s="59"/>
      <c r="C21" s="61"/>
      <c r="D21" s="54" t="s">
        <v>187</v>
      </c>
      <c r="E21" s="55">
        <v>300</v>
      </c>
    </row>
    <row r="22" spans="1:5" ht="24" customHeight="1">
      <c r="A22" s="59"/>
      <c r="B22" s="59"/>
      <c r="C22" s="62" t="s">
        <v>87</v>
      </c>
      <c r="D22" s="52" t="s">
        <v>88</v>
      </c>
      <c r="E22" s="53">
        <f>SUM(E23:E29)</f>
        <v>7644</v>
      </c>
    </row>
    <row r="23" spans="1:5" ht="12.75">
      <c r="A23" s="59"/>
      <c r="B23" s="59"/>
      <c r="C23" s="59"/>
      <c r="D23" s="54" t="s">
        <v>178</v>
      </c>
      <c r="E23" s="55">
        <v>1750</v>
      </c>
    </row>
    <row r="24" spans="1:5" ht="12.75">
      <c r="A24" s="59"/>
      <c r="B24" s="59"/>
      <c r="C24" s="59"/>
      <c r="D24" s="54" t="s">
        <v>179</v>
      </c>
      <c r="E24" s="55">
        <v>1418</v>
      </c>
    </row>
    <row r="25" spans="1:5" ht="12.75">
      <c r="A25" s="59"/>
      <c r="B25" s="59"/>
      <c r="C25" s="59"/>
      <c r="D25" s="54" t="s">
        <v>180</v>
      </c>
      <c r="E25" s="55">
        <v>1114</v>
      </c>
    </row>
    <row r="26" spans="1:5" ht="12.75">
      <c r="A26" s="59"/>
      <c r="B26" s="59"/>
      <c r="C26" s="59"/>
      <c r="D26" s="54" t="s">
        <v>181</v>
      </c>
      <c r="E26" s="55">
        <v>1042</v>
      </c>
    </row>
    <row r="27" spans="1:5" ht="12.75">
      <c r="A27" s="59"/>
      <c r="B27" s="59"/>
      <c r="C27" s="59"/>
      <c r="D27" s="54" t="s">
        <v>182</v>
      </c>
      <c r="E27" s="55">
        <v>890</v>
      </c>
    </row>
    <row r="28" spans="1:5" ht="12.75">
      <c r="A28" s="59"/>
      <c r="B28" s="59"/>
      <c r="C28" s="59"/>
      <c r="D28" s="54" t="s">
        <v>184</v>
      </c>
      <c r="E28" s="55">
        <v>726</v>
      </c>
    </row>
    <row r="29" spans="1:5" ht="12.75">
      <c r="A29" s="61"/>
      <c r="B29" s="61"/>
      <c r="C29" s="61"/>
      <c r="D29" s="54" t="s">
        <v>185</v>
      </c>
      <c r="E29" s="55">
        <v>704</v>
      </c>
    </row>
    <row r="30" spans="1:5" ht="12.75">
      <c r="A30" s="259"/>
      <c r="B30" s="259"/>
      <c r="C30" s="259"/>
      <c r="D30" s="260"/>
      <c r="E30" s="260"/>
    </row>
  </sheetData>
  <sheetProtection/>
  <mergeCells count="2">
    <mergeCell ref="A30:C30"/>
    <mergeCell ref="D30:E30"/>
  </mergeCells>
  <printOptions/>
  <pageMargins left="0.7086614173228347" right="0.7086614173228347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Header>&amp;L&amp;"Arial,Pogrubiony"BUDŻET GMINY PACZKÓW NA 2009R.&amp;R&amp;8Zał. nr 13
Podział środków do dyspozycji 
jednostek pomocniczych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E5" sqref="E5"/>
    </sheetView>
  </sheetViews>
  <sheetFormatPr defaultColWidth="8.00390625" defaultRowHeight="12.75"/>
  <cols>
    <col min="1" max="1" width="5.57421875" style="38" bestFit="1" customWidth="1"/>
    <col min="2" max="2" width="8.8515625" style="38" bestFit="1" customWidth="1"/>
    <col min="3" max="3" width="4.7109375" style="38" bestFit="1" customWidth="1"/>
    <col min="4" max="4" width="58.140625" style="38" bestFit="1" customWidth="1"/>
    <col min="5" max="5" width="15.8515625" style="131" customWidth="1"/>
    <col min="6" max="16384" width="8.00390625" style="38" customWidth="1"/>
  </cols>
  <sheetData>
    <row r="1" spans="1:5" ht="12.75">
      <c r="A1" s="36" t="s">
        <v>32</v>
      </c>
      <c r="B1" s="36" t="s">
        <v>33</v>
      </c>
      <c r="C1" s="36" t="s">
        <v>279</v>
      </c>
      <c r="D1" s="36" t="s">
        <v>34</v>
      </c>
      <c r="E1" s="130" t="s">
        <v>217</v>
      </c>
    </row>
    <row r="2" spans="1:5" ht="12.75">
      <c r="A2" s="66" t="s">
        <v>52</v>
      </c>
      <c r="B2" s="36"/>
      <c r="C2" s="36"/>
      <c r="D2" s="37" t="s">
        <v>53</v>
      </c>
      <c r="E2" s="64">
        <f>SUM(E3)</f>
        <v>46442</v>
      </c>
    </row>
    <row r="3" spans="1:5" ht="12.75">
      <c r="A3" s="39"/>
      <c r="B3" s="67" t="s">
        <v>129</v>
      </c>
      <c r="C3" s="40"/>
      <c r="D3" s="41" t="s">
        <v>36</v>
      </c>
      <c r="E3" s="65">
        <f>SUM(E4)</f>
        <v>46442</v>
      </c>
    </row>
    <row r="4" spans="1:5" ht="12.75">
      <c r="A4" s="39"/>
      <c r="B4" s="39"/>
      <c r="C4" s="106">
        <v>2320</v>
      </c>
      <c r="D4" s="92" t="s">
        <v>340</v>
      </c>
      <c r="E4" s="93">
        <v>46442</v>
      </c>
    </row>
    <row r="5" spans="1:5" ht="12.75">
      <c r="A5" s="39"/>
      <c r="B5" s="39"/>
      <c r="C5" s="107"/>
      <c r="D5" s="92" t="s">
        <v>341</v>
      </c>
      <c r="E5" s="96"/>
    </row>
    <row r="6" spans="1:5" ht="12.75">
      <c r="A6" s="127"/>
      <c r="B6" s="128"/>
      <c r="C6" s="107"/>
      <c r="D6" s="92" t="s">
        <v>269</v>
      </c>
      <c r="E6" s="96"/>
    </row>
    <row r="7" spans="1:5" ht="12.75">
      <c r="A7" s="129"/>
      <c r="B7" s="129"/>
      <c r="C7" s="125"/>
      <c r="D7" s="125"/>
      <c r="E7" s="126">
        <f>SUM(E6,E2)</f>
        <v>46442</v>
      </c>
    </row>
  </sheetData>
  <sheetProtection/>
  <printOptions/>
  <pageMargins left="0.6299212598425197" right="0.4330708661417323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Header xml:space="preserve">&amp;L&amp;"Arial,Pogrubiony"BUDŻET GMINY PACZKÓW NA 2009r.&amp;R&amp;8Zał. nr 14
Planowane wydatki na realizację zadań  wspólnych 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140625" style="0" bestFit="1" customWidth="1"/>
    <col min="2" max="2" width="7.7109375" style="0" bestFit="1" customWidth="1"/>
    <col min="3" max="3" width="4.421875" style="0" bestFit="1" customWidth="1"/>
    <col min="4" max="4" width="53.57421875" style="0" bestFit="1" customWidth="1"/>
    <col min="5" max="5" width="14.00390625" style="0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86" t="s">
        <v>217</v>
      </c>
    </row>
    <row r="2" spans="1:5" ht="12.75">
      <c r="A2" s="94">
        <v>926</v>
      </c>
      <c r="B2" s="88"/>
      <c r="C2" s="88"/>
      <c r="D2" s="89" t="s">
        <v>150</v>
      </c>
      <c r="E2" s="90">
        <v>86000</v>
      </c>
    </row>
    <row r="3" spans="1:5" ht="12.75">
      <c r="A3" s="88"/>
      <c r="B3" s="95">
        <v>92605</v>
      </c>
      <c r="C3" s="88"/>
      <c r="D3" s="92" t="s">
        <v>152</v>
      </c>
      <c r="E3" s="93">
        <v>86000</v>
      </c>
    </row>
    <row r="4" spans="1:5" ht="12.75">
      <c r="A4" s="88"/>
      <c r="B4" s="88"/>
      <c r="C4" s="88"/>
      <c r="D4" s="92" t="s">
        <v>86</v>
      </c>
      <c r="E4" s="93">
        <f>SUM(E5:E17)</f>
        <v>86000</v>
      </c>
    </row>
    <row r="5" spans="1:5" ht="12.75">
      <c r="A5" s="88"/>
      <c r="B5" s="88"/>
      <c r="C5" s="101">
        <v>4118</v>
      </c>
      <c r="D5" s="92" t="s">
        <v>106</v>
      </c>
      <c r="E5" s="93">
        <v>297</v>
      </c>
    </row>
    <row r="6" spans="1:5" ht="12.75">
      <c r="A6" s="88"/>
      <c r="B6" s="88"/>
      <c r="C6" s="101">
        <v>4119</v>
      </c>
      <c r="D6" s="92" t="s">
        <v>106</v>
      </c>
      <c r="E6" s="93">
        <v>53</v>
      </c>
    </row>
    <row r="7" spans="1:5" ht="12.75">
      <c r="A7" s="88"/>
      <c r="B7" s="88"/>
      <c r="C7" s="101">
        <v>4128</v>
      </c>
      <c r="D7" s="92" t="s">
        <v>107</v>
      </c>
      <c r="E7" s="93">
        <v>85</v>
      </c>
    </row>
    <row r="8" spans="1:5" ht="12.75">
      <c r="A8" s="88"/>
      <c r="B8" s="88"/>
      <c r="C8" s="101">
        <v>4129</v>
      </c>
      <c r="D8" s="92" t="s">
        <v>107</v>
      </c>
      <c r="E8" s="93">
        <v>15</v>
      </c>
    </row>
    <row r="9" spans="1:5" ht="12.75">
      <c r="A9" s="88"/>
      <c r="B9" s="88"/>
      <c r="C9" s="101">
        <v>4178</v>
      </c>
      <c r="D9" s="92" t="s">
        <v>112</v>
      </c>
      <c r="E9" s="93">
        <v>15045</v>
      </c>
    </row>
    <row r="10" spans="1:5" ht="12.75">
      <c r="A10" s="88"/>
      <c r="B10" s="88"/>
      <c r="C10" s="101">
        <v>4179</v>
      </c>
      <c r="D10" s="92" t="s">
        <v>112</v>
      </c>
      <c r="E10" s="93">
        <v>2655</v>
      </c>
    </row>
    <row r="11" spans="1:5" ht="12.75">
      <c r="A11" s="88"/>
      <c r="B11" s="88"/>
      <c r="C11" s="101">
        <v>4218</v>
      </c>
      <c r="D11" s="92" t="s">
        <v>91</v>
      </c>
      <c r="E11" s="93">
        <v>31875</v>
      </c>
    </row>
    <row r="12" spans="1:5" ht="12.75">
      <c r="A12" s="88"/>
      <c r="B12" s="88"/>
      <c r="C12" s="101">
        <v>4219</v>
      </c>
      <c r="D12" s="92" t="s">
        <v>91</v>
      </c>
      <c r="E12" s="93">
        <v>5625</v>
      </c>
    </row>
    <row r="13" spans="1:5" ht="12.75">
      <c r="A13" s="88"/>
      <c r="B13" s="88"/>
      <c r="C13" s="101">
        <v>4308</v>
      </c>
      <c r="D13" s="92" t="s">
        <v>88</v>
      </c>
      <c r="E13" s="93">
        <v>25500</v>
      </c>
    </row>
    <row r="14" spans="1:5" ht="12.75">
      <c r="A14" s="88"/>
      <c r="B14" s="88"/>
      <c r="C14" s="101">
        <v>4309</v>
      </c>
      <c r="D14" s="92" t="s">
        <v>88</v>
      </c>
      <c r="E14" s="93">
        <v>4500</v>
      </c>
    </row>
    <row r="15" spans="1:5" ht="12.75">
      <c r="A15" s="88"/>
      <c r="B15" s="88"/>
      <c r="C15" s="101">
        <v>4748</v>
      </c>
      <c r="D15" s="92" t="s">
        <v>327</v>
      </c>
      <c r="E15" s="93">
        <v>297</v>
      </c>
    </row>
    <row r="16" spans="1:5" ht="12.75">
      <c r="A16" s="88"/>
      <c r="B16" s="88"/>
      <c r="C16" s="88"/>
      <c r="D16" s="92" t="s">
        <v>328</v>
      </c>
      <c r="E16" s="96"/>
    </row>
    <row r="17" spans="1:5" ht="12.75">
      <c r="A17" s="88"/>
      <c r="B17" s="88"/>
      <c r="C17" s="101">
        <v>4749</v>
      </c>
      <c r="D17" s="92" t="s">
        <v>327</v>
      </c>
      <c r="E17" s="93">
        <v>53</v>
      </c>
    </row>
    <row r="18" spans="1:5" ht="12.75">
      <c r="A18" s="88"/>
      <c r="B18" s="88"/>
      <c r="C18" s="88"/>
      <c r="D18" s="92" t="s">
        <v>328</v>
      </c>
      <c r="E18" s="96"/>
    </row>
    <row r="19" spans="1:5" ht="12.75">
      <c r="A19" s="97"/>
      <c r="B19" s="97"/>
      <c r="C19" s="97"/>
      <c r="D19" s="99" t="s">
        <v>170</v>
      </c>
      <c r="E19" s="90">
        <v>86000</v>
      </c>
    </row>
    <row r="21" ht="12.75">
      <c r="A21" s="186" t="s">
        <v>441</v>
      </c>
    </row>
    <row r="22" ht="12.75">
      <c r="A22" s="187" t="s">
        <v>442</v>
      </c>
    </row>
    <row r="23" ht="12.75">
      <c r="A23" s="187" t="s">
        <v>443</v>
      </c>
    </row>
    <row r="24" ht="12.75">
      <c r="A24" s="187" t="s">
        <v>444</v>
      </c>
    </row>
  </sheetData>
  <sheetProtection/>
  <printOptions/>
  <pageMargins left="0.7086614173228347" right="0.5511811023622047" top="1.299212598425197" bottom="0.9448818897637796" header="0.3937007874015748" footer="0.5118110236220472"/>
  <pageSetup firstPageNumber="33" useFirstPageNumber="1" horizontalDpi="600" verticalDpi="600" orientation="portrait" paperSize="9" r:id="rId1"/>
  <headerFooter>
    <oddHeader>&amp;LBUDŻET GMINY PACZKÓW NA 2009R.&amp;RZał. nr 15
Wydatki na programy realizowane 
ze środków pochodzących z
 budżetu Unii Europejskiej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1"/>
  <sheetViews>
    <sheetView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5.140625" style="146" bestFit="1" customWidth="1"/>
    <col min="2" max="2" width="7.7109375" style="149" bestFit="1" customWidth="1"/>
    <col min="3" max="3" width="4.421875" style="150" bestFit="1" customWidth="1"/>
    <col min="4" max="4" width="59.140625" style="151" bestFit="1" customWidth="1"/>
    <col min="5" max="5" width="13.140625" style="146" customWidth="1"/>
    <col min="6" max="6" width="11.7109375" style="146" bestFit="1" customWidth="1"/>
    <col min="7" max="7" width="8.57421875" style="146" bestFit="1" customWidth="1"/>
    <col min="8" max="16384" width="9.140625" style="146" customWidth="1"/>
  </cols>
  <sheetData>
    <row r="1" spans="1:7" s="145" customFormat="1" ht="38.25" customHeight="1">
      <c r="A1" s="132" t="s">
        <v>32</v>
      </c>
      <c r="B1" s="132" t="s">
        <v>33</v>
      </c>
      <c r="C1" s="132" t="s">
        <v>279</v>
      </c>
      <c r="D1" s="132" t="s">
        <v>34</v>
      </c>
      <c r="E1" s="133" t="s">
        <v>383</v>
      </c>
      <c r="F1" s="134" t="s">
        <v>384</v>
      </c>
      <c r="G1" s="135" t="s">
        <v>189</v>
      </c>
    </row>
    <row r="2" spans="1:7" ht="12.75">
      <c r="A2" s="87">
        <v>10</v>
      </c>
      <c r="B2" s="88"/>
      <c r="C2" s="88"/>
      <c r="D2" s="89" t="s">
        <v>35</v>
      </c>
      <c r="E2" s="90">
        <f>SUM(E3)</f>
        <v>311164.11</v>
      </c>
      <c r="F2" s="90">
        <f>SUM(F3)</f>
        <v>785</v>
      </c>
      <c r="G2" s="136">
        <f>F2/E2</f>
        <v>0.0025227845203612976</v>
      </c>
    </row>
    <row r="3" spans="1:7" ht="12.75">
      <c r="A3" s="88"/>
      <c r="B3" s="91">
        <v>1095</v>
      </c>
      <c r="C3" s="88"/>
      <c r="D3" s="92" t="s">
        <v>36</v>
      </c>
      <c r="E3" s="93">
        <f>SUM(E7,E4)</f>
        <v>311164.11</v>
      </c>
      <c r="F3" s="93">
        <f>SUM(F7,F4)</f>
        <v>785</v>
      </c>
      <c r="G3" s="137">
        <f>F3/E3</f>
        <v>0.0025227845203612976</v>
      </c>
    </row>
    <row r="4" spans="1:7" ht="12.75">
      <c r="A4" s="88"/>
      <c r="B4" s="88"/>
      <c r="C4" s="100">
        <v>750</v>
      </c>
      <c r="D4" s="92" t="s">
        <v>281</v>
      </c>
      <c r="E4" s="93">
        <v>0</v>
      </c>
      <c r="F4" s="98">
        <v>785</v>
      </c>
      <c r="G4" s="137" t="s">
        <v>190</v>
      </c>
    </row>
    <row r="5" spans="1:7" s="147" customFormat="1" ht="12.75">
      <c r="A5" s="88"/>
      <c r="B5" s="88"/>
      <c r="C5" s="88"/>
      <c r="D5" s="92" t="s">
        <v>282</v>
      </c>
      <c r="E5" s="96"/>
      <c r="F5" s="98"/>
      <c r="G5" s="137"/>
    </row>
    <row r="6" spans="1:7" s="148" customFormat="1" ht="12.75">
      <c r="A6" s="97"/>
      <c r="B6" s="97"/>
      <c r="C6" s="97"/>
      <c r="D6" s="92" t="s">
        <v>283</v>
      </c>
      <c r="E6" s="98"/>
      <c r="F6" s="98"/>
      <c r="G6" s="137"/>
    </row>
    <row r="7" spans="1:7" ht="12.75">
      <c r="A7" s="88"/>
      <c r="B7" s="88"/>
      <c r="C7" s="101">
        <v>2010</v>
      </c>
      <c r="D7" s="92" t="s">
        <v>293</v>
      </c>
      <c r="E7" s="93">
        <v>311164.11</v>
      </c>
      <c r="F7" s="98">
        <v>0</v>
      </c>
      <c r="G7" s="137">
        <f>F7/E7</f>
        <v>0</v>
      </c>
    </row>
    <row r="8" spans="1:7" ht="12.75">
      <c r="A8" s="88"/>
      <c r="B8" s="88"/>
      <c r="C8" s="88"/>
      <c r="D8" s="92" t="s">
        <v>294</v>
      </c>
      <c r="E8" s="96"/>
      <c r="F8" s="98"/>
      <c r="G8" s="137"/>
    </row>
    <row r="9" spans="1:7" ht="12.75">
      <c r="A9" s="97"/>
      <c r="B9" s="97"/>
      <c r="C9" s="97"/>
      <c r="D9" s="92" t="s">
        <v>295</v>
      </c>
      <c r="E9" s="98"/>
      <c r="F9" s="98"/>
      <c r="G9" s="137"/>
    </row>
    <row r="10" spans="1:7" ht="12.75">
      <c r="A10" s="94">
        <v>600</v>
      </c>
      <c r="B10" s="88"/>
      <c r="C10" s="88"/>
      <c r="D10" s="89" t="s">
        <v>37</v>
      </c>
      <c r="E10" s="90">
        <f>SUM(E11)</f>
        <v>1022234.2399999999</v>
      </c>
      <c r="F10" s="90">
        <f>SUM(F11)</f>
        <v>4200</v>
      </c>
      <c r="G10" s="136">
        <f>F10/E10</f>
        <v>0.004108647348772039</v>
      </c>
    </row>
    <row r="11" spans="1:7" ht="12.75">
      <c r="A11" s="88"/>
      <c r="B11" s="95">
        <v>60016</v>
      </c>
      <c r="C11" s="88"/>
      <c r="D11" s="92" t="s">
        <v>38</v>
      </c>
      <c r="E11" s="93">
        <f>SUM(E16,E13,E12)</f>
        <v>1022234.2399999999</v>
      </c>
      <c r="F11" s="93">
        <f>SUM(F16,F13,F12)</f>
        <v>4200</v>
      </c>
      <c r="G11" s="137">
        <f>F11/E11</f>
        <v>0.004108647348772039</v>
      </c>
    </row>
    <row r="12" spans="1:7" ht="12.75">
      <c r="A12" s="88"/>
      <c r="B12" s="88"/>
      <c r="C12" s="100">
        <v>690</v>
      </c>
      <c r="D12" s="92" t="s">
        <v>65</v>
      </c>
      <c r="E12" s="93">
        <v>7812.44</v>
      </c>
      <c r="F12" s="98">
        <v>4200</v>
      </c>
      <c r="G12" s="137">
        <f>F12/E12</f>
        <v>0.5376041287997092</v>
      </c>
    </row>
    <row r="13" spans="1:7" s="148" customFormat="1" ht="12.75">
      <c r="A13" s="88"/>
      <c r="B13" s="88"/>
      <c r="C13" s="101">
        <v>6298</v>
      </c>
      <c r="D13" s="92" t="s">
        <v>385</v>
      </c>
      <c r="E13" s="93">
        <v>895070.57</v>
      </c>
      <c r="F13" s="98">
        <v>0</v>
      </c>
      <c r="G13" s="137">
        <f>F13/E13</f>
        <v>0</v>
      </c>
    </row>
    <row r="14" spans="1:7" ht="12.75">
      <c r="A14" s="88"/>
      <c r="B14" s="88"/>
      <c r="C14" s="88"/>
      <c r="D14" s="92" t="s">
        <v>386</v>
      </c>
      <c r="E14" s="96"/>
      <c r="F14" s="98"/>
      <c r="G14" s="137"/>
    </row>
    <row r="15" spans="1:7" ht="12.75">
      <c r="A15" s="97"/>
      <c r="B15" s="97"/>
      <c r="C15" s="97"/>
      <c r="D15" s="92" t="s">
        <v>387</v>
      </c>
      <c r="E15" s="98"/>
      <c r="F15" s="98"/>
      <c r="G15" s="137"/>
    </row>
    <row r="16" spans="1:7" ht="12.75">
      <c r="A16" s="88"/>
      <c r="B16" s="88"/>
      <c r="C16" s="101">
        <v>6339</v>
      </c>
      <c r="D16" s="92" t="s">
        <v>388</v>
      </c>
      <c r="E16" s="93">
        <v>119351.23</v>
      </c>
      <c r="F16" s="98">
        <v>0</v>
      </c>
      <c r="G16" s="137">
        <f>F16/E16</f>
        <v>0</v>
      </c>
    </row>
    <row r="17" spans="1:7" s="148" customFormat="1" ht="12.75">
      <c r="A17" s="88"/>
      <c r="B17" s="88"/>
      <c r="C17" s="88"/>
      <c r="D17" s="92" t="s">
        <v>389</v>
      </c>
      <c r="E17" s="96"/>
      <c r="F17" s="98"/>
      <c r="G17" s="137"/>
    </row>
    <row r="18" spans="1:7" ht="12.75">
      <c r="A18" s="94">
        <v>700</v>
      </c>
      <c r="B18" s="88"/>
      <c r="C18" s="88"/>
      <c r="D18" s="89" t="s">
        <v>39</v>
      </c>
      <c r="E18" s="90">
        <f>SUM(E19)</f>
        <v>2055104.9299999997</v>
      </c>
      <c r="F18" s="90">
        <f>SUM(F19)</f>
        <v>2028700</v>
      </c>
      <c r="G18" s="136">
        <f>F18/E18</f>
        <v>0.9871515416976788</v>
      </c>
    </row>
    <row r="19" spans="1:7" ht="12.75">
      <c r="A19" s="88"/>
      <c r="B19" s="95">
        <v>70005</v>
      </c>
      <c r="C19" s="88"/>
      <c r="D19" s="92" t="s">
        <v>40</v>
      </c>
      <c r="E19" s="93">
        <f>SUM(E22,E24,E27,E29,E31,E32,E33,E20)</f>
        <v>2055104.9299999997</v>
      </c>
      <c r="F19" s="93">
        <f>SUM(F22,F24,F27,F29,F31,F32,F33,F20)</f>
        <v>2028700</v>
      </c>
      <c r="G19" s="137">
        <f>F19/E19</f>
        <v>0.9871515416976788</v>
      </c>
    </row>
    <row r="20" spans="1:7" ht="12.75">
      <c r="A20" s="88"/>
      <c r="B20" s="88"/>
      <c r="C20" s="100">
        <v>470</v>
      </c>
      <c r="D20" s="92" t="s">
        <v>284</v>
      </c>
      <c r="E20" s="93">
        <v>154903.64</v>
      </c>
      <c r="F20" s="98">
        <v>120000</v>
      </c>
      <c r="G20" s="137">
        <f>F20/E20</f>
        <v>0.7746751464329695</v>
      </c>
    </row>
    <row r="21" spans="1:7" s="148" customFormat="1" ht="12.75">
      <c r="A21" s="88"/>
      <c r="B21" s="88"/>
      <c r="C21" s="88"/>
      <c r="D21" s="92" t="s">
        <v>285</v>
      </c>
      <c r="E21" s="96"/>
      <c r="F21" s="98"/>
      <c r="G21" s="137"/>
    </row>
    <row r="22" spans="1:7" s="148" customFormat="1" ht="12.75">
      <c r="A22" s="88"/>
      <c r="B22" s="88"/>
      <c r="C22" s="100">
        <v>490</v>
      </c>
      <c r="D22" s="92" t="s">
        <v>286</v>
      </c>
      <c r="E22" s="93">
        <v>4850.2</v>
      </c>
      <c r="F22" s="98">
        <v>2100</v>
      </c>
      <c r="G22" s="137">
        <f>F22/E22</f>
        <v>0.43297183621293966</v>
      </c>
    </row>
    <row r="23" spans="1:7" ht="12.75">
      <c r="A23" s="88"/>
      <c r="B23" s="88"/>
      <c r="C23" s="88"/>
      <c r="D23" s="92" t="s">
        <v>287</v>
      </c>
      <c r="E23" s="96"/>
      <c r="F23" s="98"/>
      <c r="G23" s="137"/>
    </row>
    <row r="24" spans="1:7" s="148" customFormat="1" ht="12.75">
      <c r="A24" s="88"/>
      <c r="B24" s="88"/>
      <c r="C24" s="100">
        <v>750</v>
      </c>
      <c r="D24" s="92" t="s">
        <v>281</v>
      </c>
      <c r="E24" s="93">
        <v>795000</v>
      </c>
      <c r="F24" s="98">
        <v>1143800</v>
      </c>
      <c r="G24" s="137">
        <f>F24/E24</f>
        <v>1.4387421383647798</v>
      </c>
    </row>
    <row r="25" spans="1:7" ht="12.75">
      <c r="A25" s="88"/>
      <c r="B25" s="88"/>
      <c r="C25" s="88"/>
      <c r="D25" s="92" t="s">
        <v>282</v>
      </c>
      <c r="E25" s="96"/>
      <c r="F25" s="98"/>
      <c r="G25" s="137"/>
    </row>
    <row r="26" spans="1:7" ht="12.75">
      <c r="A26" s="97"/>
      <c r="B26" s="97"/>
      <c r="C26" s="97"/>
      <c r="D26" s="92" t="s">
        <v>283</v>
      </c>
      <c r="E26" s="98"/>
      <c r="F26" s="98"/>
      <c r="G26" s="137"/>
    </row>
    <row r="27" spans="1:7" s="148" customFormat="1" ht="12.75">
      <c r="A27" s="97"/>
      <c r="B27" s="97"/>
      <c r="C27" s="138">
        <v>760</v>
      </c>
      <c r="D27" s="92" t="s">
        <v>390</v>
      </c>
      <c r="E27" s="96">
        <v>0</v>
      </c>
      <c r="F27" s="98">
        <v>4800</v>
      </c>
      <c r="G27" s="137" t="s">
        <v>190</v>
      </c>
    </row>
    <row r="28" spans="1:7" ht="12.75">
      <c r="A28" s="97"/>
      <c r="B28" s="97"/>
      <c r="C28" s="138"/>
      <c r="D28" s="92" t="s">
        <v>290</v>
      </c>
      <c r="E28" s="96"/>
      <c r="F28" s="98"/>
      <c r="G28" s="137"/>
    </row>
    <row r="29" spans="1:7" ht="12.75">
      <c r="A29" s="88"/>
      <c r="B29" s="88"/>
      <c r="C29" s="100">
        <v>770</v>
      </c>
      <c r="D29" s="92" t="s">
        <v>291</v>
      </c>
      <c r="E29" s="93">
        <v>1071180</v>
      </c>
      <c r="F29" s="98">
        <v>732000</v>
      </c>
      <c r="G29" s="137">
        <f>F29/E29</f>
        <v>0.68335853918109</v>
      </c>
    </row>
    <row r="30" spans="1:7" ht="12.75">
      <c r="A30" s="88"/>
      <c r="B30" s="88"/>
      <c r="C30" s="88"/>
      <c r="D30" s="92" t="s">
        <v>292</v>
      </c>
      <c r="E30" s="96"/>
      <c r="F30" s="98"/>
      <c r="G30" s="137"/>
    </row>
    <row r="31" spans="1:7" ht="12.75">
      <c r="A31" s="88"/>
      <c r="B31" s="88"/>
      <c r="C31" s="100">
        <v>830</v>
      </c>
      <c r="D31" s="92" t="s">
        <v>66</v>
      </c>
      <c r="E31" s="93">
        <v>20527.88</v>
      </c>
      <c r="F31" s="98">
        <v>21000</v>
      </c>
      <c r="G31" s="137">
        <f aca="true" t="shared" si="0" ref="G31:G37">F31/E31</f>
        <v>1.0229989653096179</v>
      </c>
    </row>
    <row r="32" spans="1:7" ht="12.75">
      <c r="A32" s="88"/>
      <c r="B32" s="88"/>
      <c r="C32" s="100">
        <v>920</v>
      </c>
      <c r="D32" s="92" t="s">
        <v>67</v>
      </c>
      <c r="E32" s="93">
        <v>6893.21</v>
      </c>
      <c r="F32" s="98">
        <v>5000</v>
      </c>
      <c r="G32" s="137">
        <f t="shared" si="0"/>
        <v>0.7253514690543302</v>
      </c>
    </row>
    <row r="33" spans="1:7" ht="12.75">
      <c r="A33" s="88"/>
      <c r="B33" s="88"/>
      <c r="C33" s="100">
        <v>970</v>
      </c>
      <c r="D33" s="92" t="s">
        <v>83</v>
      </c>
      <c r="E33" s="93">
        <v>1750</v>
      </c>
      <c r="F33" s="98">
        <v>0</v>
      </c>
      <c r="G33" s="137">
        <f t="shared" si="0"/>
        <v>0</v>
      </c>
    </row>
    <row r="34" spans="1:7" ht="12.75">
      <c r="A34" s="94">
        <v>750</v>
      </c>
      <c r="B34" s="88"/>
      <c r="C34" s="88"/>
      <c r="D34" s="89" t="s">
        <v>42</v>
      </c>
      <c r="E34" s="90">
        <f>SUM(E40,E46,E48,E35)</f>
        <v>162117.78</v>
      </c>
      <c r="F34" s="90">
        <f>SUM(F40,F46,F48,F35)</f>
        <v>101580</v>
      </c>
      <c r="G34" s="136">
        <f t="shared" si="0"/>
        <v>0.6265814890877485</v>
      </c>
    </row>
    <row r="35" spans="1:7" ht="12.75">
      <c r="A35" s="88"/>
      <c r="B35" s="95">
        <v>75011</v>
      </c>
      <c r="C35" s="88"/>
      <c r="D35" s="92" t="s">
        <v>43</v>
      </c>
      <c r="E35" s="93">
        <f>SUM(E36:E37)</f>
        <v>99456.28</v>
      </c>
      <c r="F35" s="93">
        <f>SUM(F36:F37)</f>
        <v>101580</v>
      </c>
      <c r="G35" s="137">
        <f t="shared" si="0"/>
        <v>1.0213533021745838</v>
      </c>
    </row>
    <row r="36" spans="1:7" ht="12.75">
      <c r="A36" s="88"/>
      <c r="B36" s="88"/>
      <c r="C36" s="100">
        <v>970</v>
      </c>
      <c r="D36" s="92" t="s">
        <v>83</v>
      </c>
      <c r="E36" s="93">
        <v>1341.28</v>
      </c>
      <c r="F36" s="98">
        <v>0</v>
      </c>
      <c r="G36" s="137">
        <f t="shared" si="0"/>
        <v>0</v>
      </c>
    </row>
    <row r="37" spans="1:7" ht="12.75">
      <c r="A37" s="88"/>
      <c r="B37" s="88"/>
      <c r="C37" s="101">
        <v>2010</v>
      </c>
      <c r="D37" s="92" t="s">
        <v>293</v>
      </c>
      <c r="E37" s="93">
        <v>98115</v>
      </c>
      <c r="F37" s="98">
        <v>101580</v>
      </c>
      <c r="G37" s="137">
        <f t="shared" si="0"/>
        <v>1.0353157009631555</v>
      </c>
    </row>
    <row r="38" spans="1:7" ht="12.75">
      <c r="A38" s="88"/>
      <c r="B38" s="88"/>
      <c r="C38" s="88"/>
      <c r="D38" s="92" t="s">
        <v>294</v>
      </c>
      <c r="E38" s="96"/>
      <c r="F38" s="98"/>
      <c r="G38" s="137"/>
    </row>
    <row r="39" spans="1:7" ht="12.75">
      <c r="A39" s="97"/>
      <c r="B39" s="97"/>
      <c r="C39" s="97"/>
      <c r="D39" s="92" t="s">
        <v>295</v>
      </c>
      <c r="E39" s="98"/>
      <c r="F39" s="98"/>
      <c r="G39" s="137"/>
    </row>
    <row r="40" spans="1:7" ht="12.75">
      <c r="A40" s="88"/>
      <c r="B40" s="95">
        <v>75023</v>
      </c>
      <c r="C40" s="88"/>
      <c r="D40" s="92" t="s">
        <v>109</v>
      </c>
      <c r="E40" s="93">
        <f>SUM(E45,E42)</f>
        <v>5400</v>
      </c>
      <c r="F40" s="93">
        <f>SUM(F45,F42)</f>
        <v>0</v>
      </c>
      <c r="G40" s="137">
        <f>F40/E40</f>
        <v>0</v>
      </c>
    </row>
    <row r="41" spans="1:7" ht="12.75">
      <c r="A41" s="88"/>
      <c r="B41" s="95"/>
      <c r="C41" s="139" t="s">
        <v>391</v>
      </c>
      <c r="D41" s="92" t="s">
        <v>392</v>
      </c>
      <c r="E41" s="93">
        <v>0</v>
      </c>
      <c r="F41" s="93">
        <v>0</v>
      </c>
      <c r="G41" s="137" t="s">
        <v>190</v>
      </c>
    </row>
    <row r="42" spans="1:7" ht="12.75">
      <c r="A42" s="88"/>
      <c r="B42" s="88"/>
      <c r="C42" s="100">
        <v>750</v>
      </c>
      <c r="D42" s="92" t="s">
        <v>281</v>
      </c>
      <c r="E42" s="93">
        <v>0</v>
      </c>
      <c r="F42" s="98">
        <v>0</v>
      </c>
      <c r="G42" s="137" t="s">
        <v>190</v>
      </c>
    </row>
    <row r="43" spans="1:7" ht="12.75">
      <c r="A43" s="88"/>
      <c r="B43" s="88"/>
      <c r="C43" s="88"/>
      <c r="D43" s="92" t="s">
        <v>282</v>
      </c>
      <c r="E43" s="96"/>
      <c r="F43" s="98"/>
      <c r="G43" s="137"/>
    </row>
    <row r="44" spans="1:7" ht="12.75">
      <c r="A44" s="97"/>
      <c r="B44" s="97"/>
      <c r="C44" s="97"/>
      <c r="D44" s="92" t="s">
        <v>283</v>
      </c>
      <c r="E44" s="98"/>
      <c r="F44" s="98"/>
      <c r="G44" s="137"/>
    </row>
    <row r="45" spans="1:7" ht="12.75">
      <c r="A45" s="88"/>
      <c r="B45" s="88"/>
      <c r="C45" s="100">
        <v>970</v>
      </c>
      <c r="D45" s="92" t="s">
        <v>83</v>
      </c>
      <c r="E45" s="93">
        <v>5400</v>
      </c>
      <c r="F45" s="98">
        <v>0</v>
      </c>
      <c r="G45" s="137">
        <f aca="true" t="shared" si="1" ref="G45:G51">F45/E45</f>
        <v>0</v>
      </c>
    </row>
    <row r="46" spans="1:7" ht="12.75">
      <c r="A46" s="88"/>
      <c r="B46" s="95">
        <v>75075</v>
      </c>
      <c r="C46" s="88"/>
      <c r="D46" s="92" t="s">
        <v>243</v>
      </c>
      <c r="E46" s="93">
        <f>SUM(E47)</f>
        <v>147</v>
      </c>
      <c r="F46" s="93">
        <f>SUM(F47)</f>
        <v>0</v>
      </c>
      <c r="G46" s="137">
        <f t="shared" si="1"/>
        <v>0</v>
      </c>
    </row>
    <row r="47" spans="1:7" ht="12.75">
      <c r="A47" s="88"/>
      <c r="B47" s="88"/>
      <c r="C47" s="100">
        <v>840</v>
      </c>
      <c r="D47" s="92" t="s">
        <v>393</v>
      </c>
      <c r="E47" s="93">
        <v>147</v>
      </c>
      <c r="F47" s="98">
        <v>0</v>
      </c>
      <c r="G47" s="137">
        <f t="shared" si="1"/>
        <v>0</v>
      </c>
    </row>
    <row r="48" spans="1:7" ht="12.75">
      <c r="A48" s="88"/>
      <c r="B48" s="95">
        <v>75095</v>
      </c>
      <c r="C48" s="88"/>
      <c r="D48" s="92" t="s">
        <v>36</v>
      </c>
      <c r="E48" s="93">
        <f>SUM(E49:E50)</f>
        <v>57114.5</v>
      </c>
      <c r="F48" s="93">
        <f>SUM(F49:F50)</f>
        <v>0</v>
      </c>
      <c r="G48" s="137">
        <f t="shared" si="1"/>
        <v>0</v>
      </c>
    </row>
    <row r="49" spans="1:7" ht="12.75">
      <c r="A49" s="88"/>
      <c r="B49" s="88"/>
      <c r="C49" s="100">
        <v>960</v>
      </c>
      <c r="D49" s="92" t="s">
        <v>394</v>
      </c>
      <c r="E49" s="93">
        <v>44246.96</v>
      </c>
      <c r="F49" s="98">
        <v>0</v>
      </c>
      <c r="G49" s="137">
        <f t="shared" si="1"/>
        <v>0</v>
      </c>
    </row>
    <row r="50" spans="1:7" ht="12.75">
      <c r="A50" s="88"/>
      <c r="B50" s="88"/>
      <c r="C50" s="100">
        <v>970</v>
      </c>
      <c r="D50" s="92" t="s">
        <v>83</v>
      </c>
      <c r="E50" s="93">
        <v>12867.54</v>
      </c>
      <c r="F50" s="98">
        <v>0</v>
      </c>
      <c r="G50" s="137">
        <f t="shared" si="1"/>
        <v>0</v>
      </c>
    </row>
    <row r="51" spans="1:7" ht="12.75">
      <c r="A51" s="94">
        <v>751</v>
      </c>
      <c r="B51" s="88"/>
      <c r="C51" s="88"/>
      <c r="D51" s="89" t="s">
        <v>253</v>
      </c>
      <c r="E51" s="90">
        <f>SUM(E53)</f>
        <v>2023</v>
      </c>
      <c r="F51" s="90">
        <f>SUM(F53)</f>
        <v>2260</v>
      </c>
      <c r="G51" s="136">
        <f t="shared" si="1"/>
        <v>1.1171527434503212</v>
      </c>
    </row>
    <row r="52" spans="1:7" ht="12.75">
      <c r="A52" s="88"/>
      <c r="B52" s="88"/>
      <c r="C52" s="88"/>
      <c r="D52" s="89" t="s">
        <v>254</v>
      </c>
      <c r="E52" s="96"/>
      <c r="F52" s="96"/>
      <c r="G52" s="137"/>
    </row>
    <row r="53" spans="1:7" ht="12.75">
      <c r="A53" s="88"/>
      <c r="B53" s="95">
        <v>75101</v>
      </c>
      <c r="C53" s="88"/>
      <c r="D53" s="92" t="s">
        <v>218</v>
      </c>
      <c r="E53" s="93">
        <f>SUM(E54)</f>
        <v>2023</v>
      </c>
      <c r="F53" s="93">
        <f>SUM(F54)</f>
        <v>2260</v>
      </c>
      <c r="G53" s="137">
        <f>F53/E53</f>
        <v>1.1171527434503212</v>
      </c>
    </row>
    <row r="54" spans="1:7" ht="12.75">
      <c r="A54" s="88"/>
      <c r="B54" s="88"/>
      <c r="C54" s="101">
        <v>2010</v>
      </c>
      <c r="D54" s="92" t="s">
        <v>293</v>
      </c>
      <c r="E54" s="93">
        <v>2023</v>
      </c>
      <c r="F54" s="98">
        <v>2260</v>
      </c>
      <c r="G54" s="137">
        <f>F54/E54</f>
        <v>1.1171527434503212</v>
      </c>
    </row>
    <row r="55" spans="1:7" ht="12.75">
      <c r="A55" s="88"/>
      <c r="B55" s="88"/>
      <c r="C55" s="88"/>
      <c r="D55" s="92" t="s">
        <v>294</v>
      </c>
      <c r="E55" s="96"/>
      <c r="F55" s="98"/>
      <c r="G55" s="137"/>
    </row>
    <row r="56" spans="1:7" ht="12.75">
      <c r="A56" s="97"/>
      <c r="B56" s="97"/>
      <c r="C56" s="97"/>
      <c r="D56" s="92" t="s">
        <v>295</v>
      </c>
      <c r="E56" s="98"/>
      <c r="F56" s="98"/>
      <c r="G56" s="137"/>
    </row>
    <row r="57" spans="1:7" ht="12.75">
      <c r="A57" s="140">
        <v>752</v>
      </c>
      <c r="B57" s="140"/>
      <c r="C57" s="140"/>
      <c r="D57" s="89" t="s">
        <v>255</v>
      </c>
      <c r="E57" s="141">
        <f>SUM(E58)</f>
        <v>0</v>
      </c>
      <c r="F57" s="141">
        <f>SUM(F58)</f>
        <v>1000</v>
      </c>
      <c r="G57" s="136" t="s">
        <v>190</v>
      </c>
    </row>
    <row r="58" spans="1:7" ht="12.75">
      <c r="A58" s="97"/>
      <c r="B58" s="97">
        <v>75212</v>
      </c>
      <c r="C58" s="97"/>
      <c r="D58" s="92" t="s">
        <v>256</v>
      </c>
      <c r="E58" s="98">
        <f>SUM(E59)</f>
        <v>0</v>
      </c>
      <c r="F58" s="98">
        <f>SUM(F59)</f>
        <v>1000</v>
      </c>
      <c r="G58" s="137" t="s">
        <v>190</v>
      </c>
    </row>
    <row r="59" spans="1:7" ht="12.75">
      <c r="A59" s="97"/>
      <c r="B59" s="97"/>
      <c r="C59" s="97">
        <v>2010</v>
      </c>
      <c r="D59" s="92" t="s">
        <v>293</v>
      </c>
      <c r="E59" s="98">
        <v>0</v>
      </c>
      <c r="F59" s="98">
        <v>1000</v>
      </c>
      <c r="G59" s="137" t="s">
        <v>190</v>
      </c>
    </row>
    <row r="60" spans="1:7" ht="12.75">
      <c r="A60" s="97"/>
      <c r="B60" s="97"/>
      <c r="C60" s="97"/>
      <c r="D60" s="92" t="s">
        <v>294</v>
      </c>
      <c r="E60" s="98"/>
      <c r="F60" s="98"/>
      <c r="G60" s="137"/>
    </row>
    <row r="61" spans="1:7" ht="12.75">
      <c r="A61" s="97"/>
      <c r="B61" s="97"/>
      <c r="C61" s="97"/>
      <c r="D61" s="92" t="s">
        <v>295</v>
      </c>
      <c r="E61" s="98"/>
      <c r="F61" s="98"/>
      <c r="G61" s="137"/>
    </row>
    <row r="62" spans="1:7" ht="12.75">
      <c r="A62" s="94">
        <v>754</v>
      </c>
      <c r="B62" s="88"/>
      <c r="C62" s="88"/>
      <c r="D62" s="89" t="s">
        <v>44</v>
      </c>
      <c r="E62" s="90">
        <f>SUM(E67,E63)</f>
        <v>13090</v>
      </c>
      <c r="F62" s="90">
        <f>SUM(F67,F63)</f>
        <v>21000</v>
      </c>
      <c r="G62" s="136">
        <f>F62/E62</f>
        <v>1.6042780748663101</v>
      </c>
    </row>
    <row r="63" spans="1:7" ht="12.75">
      <c r="A63" s="88"/>
      <c r="B63" s="95">
        <v>75414</v>
      </c>
      <c r="C63" s="88"/>
      <c r="D63" s="92" t="s">
        <v>45</v>
      </c>
      <c r="E63" s="93">
        <f>SUM(E64)</f>
        <v>1000</v>
      </c>
      <c r="F63" s="93">
        <f>SUM(F64)</f>
        <v>1000</v>
      </c>
      <c r="G63" s="137">
        <f>F63/E63</f>
        <v>1</v>
      </c>
    </row>
    <row r="64" spans="1:7" ht="12.75">
      <c r="A64" s="88"/>
      <c r="B64" s="88"/>
      <c r="C64" s="101">
        <v>2010</v>
      </c>
      <c r="D64" s="92" t="s">
        <v>293</v>
      </c>
      <c r="E64" s="93">
        <v>1000</v>
      </c>
      <c r="F64" s="98">
        <v>1000</v>
      </c>
      <c r="G64" s="137">
        <f>F64/E64</f>
        <v>1</v>
      </c>
    </row>
    <row r="65" spans="1:7" ht="12.75">
      <c r="A65" s="88"/>
      <c r="B65" s="88"/>
      <c r="C65" s="88"/>
      <c r="D65" s="92" t="s">
        <v>294</v>
      </c>
      <c r="E65" s="96"/>
      <c r="F65" s="98"/>
      <c r="G65" s="137"/>
    </row>
    <row r="66" spans="1:7" ht="12.75">
      <c r="A66" s="97"/>
      <c r="B66" s="97"/>
      <c r="C66" s="97"/>
      <c r="D66" s="92" t="s">
        <v>295</v>
      </c>
      <c r="E66" s="98"/>
      <c r="F66" s="98"/>
      <c r="G66" s="137"/>
    </row>
    <row r="67" spans="1:7" ht="12.75">
      <c r="A67" s="88"/>
      <c r="B67" s="95">
        <v>75416</v>
      </c>
      <c r="C67" s="88"/>
      <c r="D67" s="92" t="s">
        <v>46</v>
      </c>
      <c r="E67" s="93">
        <f>SUM(E68)</f>
        <v>12090</v>
      </c>
      <c r="F67" s="93">
        <f>SUM(F68)</f>
        <v>20000</v>
      </c>
      <c r="G67" s="137">
        <f>F67/E67</f>
        <v>1.6542597187758479</v>
      </c>
    </row>
    <row r="68" spans="1:7" ht="12.75">
      <c r="A68" s="88"/>
      <c r="B68" s="88"/>
      <c r="C68" s="100">
        <v>570</v>
      </c>
      <c r="D68" s="92" t="s">
        <v>220</v>
      </c>
      <c r="E68" s="93">
        <v>12090</v>
      </c>
      <c r="F68" s="98">
        <v>20000</v>
      </c>
      <c r="G68" s="137">
        <f>F68/E68</f>
        <v>1.6542597187758479</v>
      </c>
    </row>
    <row r="69" spans="1:7" ht="12.75">
      <c r="A69" s="94">
        <v>756</v>
      </c>
      <c r="B69" s="88"/>
      <c r="C69" s="88"/>
      <c r="D69" s="89" t="s">
        <v>257</v>
      </c>
      <c r="E69" s="90">
        <f>SUM(E72,E76,E87,E100,E108)</f>
        <v>9157281.4</v>
      </c>
      <c r="F69" s="90">
        <f>SUM(F72,F76,F87,F100,F108)</f>
        <v>8912853</v>
      </c>
      <c r="G69" s="136">
        <f>F69/E69</f>
        <v>0.9733077548539678</v>
      </c>
    </row>
    <row r="70" spans="1:7" ht="12.75">
      <c r="A70" s="88"/>
      <c r="B70" s="88"/>
      <c r="C70" s="88"/>
      <c r="D70" s="89" t="s">
        <v>258</v>
      </c>
      <c r="E70" s="96"/>
      <c r="F70" s="98"/>
      <c r="G70" s="137"/>
    </row>
    <row r="71" spans="1:7" ht="12.75">
      <c r="A71" s="97"/>
      <c r="B71" s="97"/>
      <c r="C71" s="97"/>
      <c r="D71" s="89" t="s">
        <v>259</v>
      </c>
      <c r="E71" s="98"/>
      <c r="F71" s="98"/>
      <c r="G71" s="137"/>
    </row>
    <row r="72" spans="1:7" ht="12.75">
      <c r="A72" s="88"/>
      <c r="B72" s="95">
        <v>75601</v>
      </c>
      <c r="C72" s="88"/>
      <c r="D72" s="92" t="s">
        <v>47</v>
      </c>
      <c r="E72" s="93">
        <f>SUM(E75,E73)</f>
        <v>15858.65</v>
      </c>
      <c r="F72" s="93">
        <f>SUM(F75,F73)</f>
        <v>16500</v>
      </c>
      <c r="G72" s="137">
        <f>F72/E72</f>
        <v>1.0404416517168864</v>
      </c>
    </row>
    <row r="73" spans="1:7" ht="12.75">
      <c r="A73" s="88"/>
      <c r="B73" s="88"/>
      <c r="C73" s="100">
        <v>350</v>
      </c>
      <c r="D73" s="92" t="s">
        <v>296</v>
      </c>
      <c r="E73" s="93">
        <v>14358.65</v>
      </c>
      <c r="F73" s="98">
        <v>15000</v>
      </c>
      <c r="G73" s="137">
        <f>F73/E73</f>
        <v>1.0446664554118945</v>
      </c>
    </row>
    <row r="74" spans="1:7" ht="12.75">
      <c r="A74" s="88"/>
      <c r="B74" s="88"/>
      <c r="C74" s="88"/>
      <c r="D74" s="92" t="s">
        <v>297</v>
      </c>
      <c r="E74" s="96"/>
      <c r="F74" s="98"/>
      <c r="G74" s="137"/>
    </row>
    <row r="75" spans="1:7" ht="12.75">
      <c r="A75" s="88"/>
      <c r="B75" s="88"/>
      <c r="C75" s="100">
        <v>910</v>
      </c>
      <c r="D75" s="92" t="s">
        <v>68</v>
      </c>
      <c r="E75" s="93">
        <v>1500</v>
      </c>
      <c r="F75" s="98">
        <v>1500</v>
      </c>
      <c r="G75" s="137">
        <f>F75/E75</f>
        <v>1</v>
      </c>
    </row>
    <row r="76" spans="1:7" ht="12.75">
      <c r="A76" s="88"/>
      <c r="B76" s="95">
        <v>75615</v>
      </c>
      <c r="C76" s="88"/>
      <c r="D76" s="92" t="s">
        <v>260</v>
      </c>
      <c r="E76" s="93">
        <f>SUM(E79:E86)</f>
        <v>2881761.62</v>
      </c>
      <c r="F76" s="93">
        <f>SUM(F79:F86)</f>
        <v>2532873</v>
      </c>
      <c r="G76" s="137">
        <f>F76/E76</f>
        <v>0.8789321720510664</v>
      </c>
    </row>
    <row r="77" spans="1:7" ht="12.75">
      <c r="A77" s="88"/>
      <c r="B77" s="88"/>
      <c r="C77" s="88"/>
      <c r="D77" s="92" t="s">
        <v>261</v>
      </c>
      <c r="E77" s="96"/>
      <c r="F77" s="98"/>
      <c r="G77" s="137"/>
    </row>
    <row r="78" spans="1:7" ht="12.75">
      <c r="A78" s="97"/>
      <c r="B78" s="97"/>
      <c r="C78" s="97"/>
      <c r="D78" s="92" t="s">
        <v>262</v>
      </c>
      <c r="E78" s="98"/>
      <c r="F78" s="98"/>
      <c r="G78" s="137"/>
    </row>
    <row r="79" spans="1:7" ht="12.75">
      <c r="A79" s="88"/>
      <c r="B79" s="88"/>
      <c r="C79" s="100">
        <v>310</v>
      </c>
      <c r="D79" s="92" t="s">
        <v>69</v>
      </c>
      <c r="E79" s="93">
        <v>2352567</v>
      </c>
      <c r="F79" s="98">
        <v>2003000</v>
      </c>
      <c r="G79" s="137">
        <f aca="true" t="shared" si="2" ref="G79:G87">F79/E79</f>
        <v>0.8514103955381505</v>
      </c>
    </row>
    <row r="80" spans="1:7" ht="12.75">
      <c r="A80" s="88"/>
      <c r="B80" s="88"/>
      <c r="C80" s="100">
        <v>320</v>
      </c>
      <c r="D80" s="92" t="s">
        <v>70</v>
      </c>
      <c r="E80" s="93">
        <v>479872</v>
      </c>
      <c r="F80" s="98">
        <v>480000</v>
      </c>
      <c r="G80" s="137">
        <f t="shared" si="2"/>
        <v>1.0002667377967458</v>
      </c>
    </row>
    <row r="81" spans="1:7" ht="12.75">
      <c r="A81" s="88"/>
      <c r="B81" s="88"/>
      <c r="C81" s="100">
        <v>330</v>
      </c>
      <c r="D81" s="92" t="s">
        <v>71</v>
      </c>
      <c r="E81" s="93">
        <v>1795</v>
      </c>
      <c r="F81" s="98">
        <v>1850</v>
      </c>
      <c r="G81" s="137">
        <f t="shared" si="2"/>
        <v>1.0306406685236769</v>
      </c>
    </row>
    <row r="82" spans="1:7" ht="12.75">
      <c r="A82" s="88"/>
      <c r="B82" s="88"/>
      <c r="C82" s="100">
        <v>340</v>
      </c>
      <c r="D82" s="92" t="s">
        <v>72</v>
      </c>
      <c r="E82" s="93">
        <v>22775</v>
      </c>
      <c r="F82" s="98">
        <v>20000</v>
      </c>
      <c r="G82" s="137">
        <f t="shared" si="2"/>
        <v>0.8781558726673985</v>
      </c>
    </row>
    <row r="83" spans="1:7" ht="12.75">
      <c r="A83" s="88"/>
      <c r="B83" s="88"/>
      <c r="C83" s="100">
        <v>500</v>
      </c>
      <c r="D83" s="92" t="s">
        <v>73</v>
      </c>
      <c r="E83" s="93">
        <v>0</v>
      </c>
      <c r="F83" s="98">
        <v>0</v>
      </c>
      <c r="G83" s="137" t="s">
        <v>190</v>
      </c>
    </row>
    <row r="84" spans="1:7" ht="12.75">
      <c r="A84" s="88"/>
      <c r="B84" s="88"/>
      <c r="C84" s="100">
        <v>910</v>
      </c>
      <c r="D84" s="92" t="s">
        <v>68</v>
      </c>
      <c r="E84" s="93">
        <v>17217.62</v>
      </c>
      <c r="F84" s="98">
        <v>20000</v>
      </c>
      <c r="G84" s="137">
        <f t="shared" si="2"/>
        <v>1.1616007322731017</v>
      </c>
    </row>
    <row r="85" spans="1:7" ht="12.75">
      <c r="A85" s="88"/>
      <c r="B85" s="88"/>
      <c r="C85" s="100">
        <v>920</v>
      </c>
      <c r="D85" s="92" t="s">
        <v>67</v>
      </c>
      <c r="E85" s="93">
        <v>6512</v>
      </c>
      <c r="F85" s="98">
        <v>7000</v>
      </c>
      <c r="G85" s="137">
        <f t="shared" si="2"/>
        <v>1.074938574938575</v>
      </c>
    </row>
    <row r="86" spans="1:7" ht="12.75">
      <c r="A86" s="88"/>
      <c r="B86" s="88"/>
      <c r="C86" s="101">
        <v>2680</v>
      </c>
      <c r="D86" s="92" t="s">
        <v>234</v>
      </c>
      <c r="E86" s="93">
        <v>1023</v>
      </c>
      <c r="F86" s="98">
        <v>1023</v>
      </c>
      <c r="G86" s="137">
        <f t="shared" si="2"/>
        <v>1</v>
      </c>
    </row>
    <row r="87" spans="1:7" ht="12.75">
      <c r="A87" s="88"/>
      <c r="B87" s="95">
        <v>75616</v>
      </c>
      <c r="C87" s="88"/>
      <c r="D87" s="92" t="s">
        <v>263</v>
      </c>
      <c r="E87" s="93">
        <f>SUM(E90:E99)</f>
        <v>1798526.87</v>
      </c>
      <c r="F87" s="93">
        <f>SUM(F90:F99)</f>
        <v>1832030</v>
      </c>
      <c r="G87" s="137">
        <f t="shared" si="2"/>
        <v>1.0186280953367128</v>
      </c>
    </row>
    <row r="88" spans="1:7" ht="12.75">
      <c r="A88" s="88"/>
      <c r="B88" s="88"/>
      <c r="C88" s="88"/>
      <c r="D88" s="92" t="s">
        <v>264</v>
      </c>
      <c r="E88" s="96"/>
      <c r="F88" s="98"/>
      <c r="G88" s="137"/>
    </row>
    <row r="89" spans="1:7" ht="12.75">
      <c r="A89" s="97"/>
      <c r="B89" s="97"/>
      <c r="C89" s="97"/>
      <c r="D89" s="92" t="s">
        <v>265</v>
      </c>
      <c r="E89" s="98"/>
      <c r="F89" s="98"/>
      <c r="G89" s="137"/>
    </row>
    <row r="90" spans="1:7" ht="12.75">
      <c r="A90" s="88"/>
      <c r="B90" s="88"/>
      <c r="C90" s="100">
        <v>310</v>
      </c>
      <c r="D90" s="92" t="s">
        <v>69</v>
      </c>
      <c r="E90" s="93">
        <v>850000</v>
      </c>
      <c r="F90" s="98">
        <v>870000</v>
      </c>
      <c r="G90" s="137">
        <f aca="true" t="shared" si="3" ref="G90:G100">F90/E90</f>
        <v>1.0235294117647058</v>
      </c>
    </row>
    <row r="91" spans="1:7" ht="12.75">
      <c r="A91" s="88"/>
      <c r="B91" s="88"/>
      <c r="C91" s="100">
        <v>320</v>
      </c>
      <c r="D91" s="92" t="s">
        <v>70</v>
      </c>
      <c r="E91" s="93">
        <v>450000</v>
      </c>
      <c r="F91" s="98">
        <v>470000</v>
      </c>
      <c r="G91" s="137">
        <f t="shared" si="3"/>
        <v>1.0444444444444445</v>
      </c>
    </row>
    <row r="92" spans="1:7" ht="12.75">
      <c r="A92" s="88"/>
      <c r="B92" s="88"/>
      <c r="C92" s="100">
        <v>330</v>
      </c>
      <c r="D92" s="92" t="s">
        <v>71</v>
      </c>
      <c r="E92" s="93">
        <v>563</v>
      </c>
      <c r="F92" s="98">
        <v>580</v>
      </c>
      <c r="G92" s="137">
        <f t="shared" si="3"/>
        <v>1.030195381882771</v>
      </c>
    </row>
    <row r="93" spans="1:7" ht="12.75">
      <c r="A93" s="88"/>
      <c r="B93" s="88"/>
      <c r="C93" s="100">
        <v>340</v>
      </c>
      <c r="D93" s="92" t="s">
        <v>72</v>
      </c>
      <c r="E93" s="93">
        <v>90000</v>
      </c>
      <c r="F93" s="98">
        <v>85000</v>
      </c>
      <c r="G93" s="137">
        <f t="shared" si="3"/>
        <v>0.9444444444444444</v>
      </c>
    </row>
    <row r="94" spans="1:7" ht="12.75">
      <c r="A94" s="88"/>
      <c r="B94" s="88"/>
      <c r="C94" s="100">
        <v>360</v>
      </c>
      <c r="D94" s="92" t="s">
        <v>74</v>
      </c>
      <c r="E94" s="93">
        <v>20000</v>
      </c>
      <c r="F94" s="98">
        <v>20000</v>
      </c>
      <c r="G94" s="137">
        <f t="shared" si="3"/>
        <v>1</v>
      </c>
    </row>
    <row r="95" spans="1:7" ht="12.75">
      <c r="A95" s="88"/>
      <c r="B95" s="88"/>
      <c r="C95" s="100">
        <v>370</v>
      </c>
      <c r="D95" s="92" t="s">
        <v>382</v>
      </c>
      <c r="E95" s="93">
        <v>435</v>
      </c>
      <c r="F95" s="98">
        <v>450</v>
      </c>
      <c r="G95" s="137">
        <f t="shared" si="3"/>
        <v>1.0344827586206897</v>
      </c>
    </row>
    <row r="96" spans="1:7" ht="12.75">
      <c r="A96" s="88"/>
      <c r="B96" s="88"/>
      <c r="C96" s="100">
        <v>430</v>
      </c>
      <c r="D96" s="92" t="s">
        <v>75</v>
      </c>
      <c r="E96" s="93">
        <v>61652</v>
      </c>
      <c r="F96" s="98">
        <v>65000</v>
      </c>
      <c r="G96" s="137">
        <f t="shared" si="3"/>
        <v>1.0543048076299228</v>
      </c>
    </row>
    <row r="97" spans="1:7" ht="12.75">
      <c r="A97" s="88"/>
      <c r="B97" s="88"/>
      <c r="C97" s="100">
        <v>500</v>
      </c>
      <c r="D97" s="92" t="s">
        <v>73</v>
      </c>
      <c r="E97" s="93">
        <v>300000</v>
      </c>
      <c r="F97" s="98">
        <v>300000</v>
      </c>
      <c r="G97" s="137">
        <f t="shared" si="3"/>
        <v>1</v>
      </c>
    </row>
    <row r="98" spans="1:7" ht="12.75">
      <c r="A98" s="88"/>
      <c r="B98" s="88"/>
      <c r="C98" s="100">
        <v>910</v>
      </c>
      <c r="D98" s="92" t="s">
        <v>68</v>
      </c>
      <c r="E98" s="93">
        <v>25072.87</v>
      </c>
      <c r="F98" s="98">
        <v>20000</v>
      </c>
      <c r="G98" s="137">
        <f t="shared" si="3"/>
        <v>0.7976749370933603</v>
      </c>
    </row>
    <row r="99" spans="1:7" ht="12.75">
      <c r="A99" s="88"/>
      <c r="B99" s="88"/>
      <c r="C99" s="100">
        <v>920</v>
      </c>
      <c r="D99" s="92" t="s">
        <v>67</v>
      </c>
      <c r="E99" s="93">
        <v>804</v>
      </c>
      <c r="F99" s="98">
        <v>1000</v>
      </c>
      <c r="G99" s="137">
        <f t="shared" si="3"/>
        <v>1.243781094527363</v>
      </c>
    </row>
    <row r="100" spans="1:7" ht="12.75">
      <c r="A100" s="88"/>
      <c r="B100" s="95">
        <v>75618</v>
      </c>
      <c r="C100" s="88"/>
      <c r="D100" s="92" t="s">
        <v>266</v>
      </c>
      <c r="E100" s="93">
        <f>SUM(E102:E104,E106:E107)</f>
        <v>360583.98</v>
      </c>
      <c r="F100" s="93">
        <f>SUM(F102:F104,F106:F107)</f>
        <v>381450</v>
      </c>
      <c r="G100" s="137">
        <f t="shared" si="3"/>
        <v>1.0578672962675713</v>
      </c>
    </row>
    <row r="101" spans="1:7" ht="12.75">
      <c r="A101" s="88"/>
      <c r="B101" s="88"/>
      <c r="C101" s="88"/>
      <c r="D101" s="92" t="s">
        <v>267</v>
      </c>
      <c r="E101" s="96"/>
      <c r="F101" s="98"/>
      <c r="G101" s="137"/>
    </row>
    <row r="102" spans="1:7" ht="12.75">
      <c r="A102" s="88"/>
      <c r="B102" s="88"/>
      <c r="C102" s="100">
        <v>410</v>
      </c>
      <c r="D102" s="92" t="s">
        <v>76</v>
      </c>
      <c r="E102" s="93">
        <v>58526.67</v>
      </c>
      <c r="F102" s="98">
        <v>60000</v>
      </c>
      <c r="G102" s="137">
        <f>F102/E102</f>
        <v>1.0251736516019108</v>
      </c>
    </row>
    <row r="103" spans="1:7" ht="12.75">
      <c r="A103" s="88"/>
      <c r="B103" s="88"/>
      <c r="C103" s="100">
        <v>460</v>
      </c>
      <c r="D103" s="92" t="s">
        <v>77</v>
      </c>
      <c r="E103" s="93">
        <v>72963.97</v>
      </c>
      <c r="F103" s="98">
        <v>73000</v>
      </c>
      <c r="G103" s="137">
        <f>F103/E103</f>
        <v>1.0004938053672243</v>
      </c>
    </row>
    <row r="104" spans="1:7" ht="12.75">
      <c r="A104" s="88"/>
      <c r="B104" s="88"/>
      <c r="C104" s="100">
        <v>490</v>
      </c>
      <c r="D104" s="92" t="s">
        <v>286</v>
      </c>
      <c r="E104" s="93">
        <v>224833.34</v>
      </c>
      <c r="F104" s="98">
        <v>244250</v>
      </c>
      <c r="G104" s="137">
        <f>F104/E104</f>
        <v>1.0863602346520316</v>
      </c>
    </row>
    <row r="105" spans="1:7" ht="12.75">
      <c r="A105" s="88"/>
      <c r="B105" s="88"/>
      <c r="C105" s="88"/>
      <c r="D105" s="92" t="s">
        <v>287</v>
      </c>
      <c r="E105" s="96"/>
      <c r="F105" s="98"/>
      <c r="G105" s="137"/>
    </row>
    <row r="106" spans="1:7" ht="12.75">
      <c r="A106" s="139"/>
      <c r="B106" s="139"/>
      <c r="C106" s="139" t="s">
        <v>395</v>
      </c>
      <c r="D106" s="142" t="s">
        <v>396</v>
      </c>
      <c r="E106" s="143">
        <v>200</v>
      </c>
      <c r="F106" s="144">
        <v>200</v>
      </c>
      <c r="G106" s="137">
        <f aca="true" t="shared" si="4" ref="G106:G112">F106/E106</f>
        <v>1</v>
      </c>
    </row>
    <row r="107" spans="1:7" ht="12.75">
      <c r="A107" s="88"/>
      <c r="B107" s="88"/>
      <c r="C107" s="100">
        <v>910</v>
      </c>
      <c r="D107" s="92" t="s">
        <v>68</v>
      </c>
      <c r="E107" s="93">
        <v>4060</v>
      </c>
      <c r="F107" s="98">
        <v>4000</v>
      </c>
      <c r="G107" s="137">
        <f t="shared" si="4"/>
        <v>0.9852216748768473</v>
      </c>
    </row>
    <row r="108" spans="1:7" ht="12.75">
      <c r="A108" s="88"/>
      <c r="B108" s="95">
        <v>75621</v>
      </c>
      <c r="C108" s="88"/>
      <c r="D108" s="92" t="s">
        <v>48</v>
      </c>
      <c r="E108" s="93">
        <f>SUM(E109:E110)</f>
        <v>4100550.28</v>
      </c>
      <c r="F108" s="93">
        <f>SUM(F109:F110)</f>
        <v>4150000</v>
      </c>
      <c r="G108" s="137">
        <f t="shared" si="4"/>
        <v>1.012059288784041</v>
      </c>
    </row>
    <row r="109" spans="1:7" ht="12.75">
      <c r="A109" s="88"/>
      <c r="B109" s="88"/>
      <c r="C109" s="100">
        <v>10</v>
      </c>
      <c r="D109" s="92" t="s">
        <v>78</v>
      </c>
      <c r="E109" s="93">
        <v>3961169</v>
      </c>
      <c r="F109" s="98">
        <v>4000000</v>
      </c>
      <c r="G109" s="137">
        <f t="shared" si="4"/>
        <v>1.0098029142407203</v>
      </c>
    </row>
    <row r="110" spans="1:7" ht="12.75">
      <c r="A110" s="88"/>
      <c r="B110" s="88"/>
      <c r="C110" s="100">
        <v>20</v>
      </c>
      <c r="D110" s="92" t="s">
        <v>79</v>
      </c>
      <c r="E110" s="93">
        <v>139381.28</v>
      </c>
      <c r="F110" s="98">
        <v>150000</v>
      </c>
      <c r="G110" s="137">
        <f t="shared" si="4"/>
        <v>1.0761846928081016</v>
      </c>
    </row>
    <row r="111" spans="1:7" ht="12.75">
      <c r="A111" s="94">
        <v>758</v>
      </c>
      <c r="B111" s="88"/>
      <c r="C111" s="88"/>
      <c r="D111" s="89" t="s">
        <v>49</v>
      </c>
      <c r="E111" s="141">
        <f>SUM(E112,E115,E117,E121)</f>
        <v>10662583.49</v>
      </c>
      <c r="F111" s="141">
        <f>SUM(F112,F115,F117,F121)</f>
        <v>11049002</v>
      </c>
      <c r="G111" s="136">
        <f t="shared" si="4"/>
        <v>1.0362406081380189</v>
      </c>
    </row>
    <row r="112" spans="1:7" ht="12.75">
      <c r="A112" s="88"/>
      <c r="B112" s="95">
        <v>75801</v>
      </c>
      <c r="C112" s="88"/>
      <c r="D112" s="92" t="s">
        <v>268</v>
      </c>
      <c r="E112" s="93">
        <f>SUM(E114)</f>
        <v>7115616</v>
      </c>
      <c r="F112" s="93">
        <f>SUM(F114)</f>
        <v>7165563</v>
      </c>
      <c r="G112" s="137">
        <f t="shared" si="4"/>
        <v>1.007019350116701</v>
      </c>
    </row>
    <row r="113" spans="1:7" ht="12.75">
      <c r="A113" s="88"/>
      <c r="B113" s="88"/>
      <c r="C113" s="88"/>
      <c r="D113" s="92" t="s">
        <v>269</v>
      </c>
      <c r="E113" s="96"/>
      <c r="F113" s="98"/>
      <c r="G113" s="137"/>
    </row>
    <row r="114" spans="1:7" ht="12.75">
      <c r="A114" s="88"/>
      <c r="B114" s="88"/>
      <c r="C114" s="101">
        <v>2920</v>
      </c>
      <c r="D114" s="92" t="s">
        <v>80</v>
      </c>
      <c r="E114" s="93">
        <v>7115616</v>
      </c>
      <c r="F114" s="98">
        <v>7165563</v>
      </c>
      <c r="G114" s="137">
        <f aca="true" t="shared" si="5" ref="G114:G125">F114/E114</f>
        <v>1.007019350116701</v>
      </c>
    </row>
    <row r="115" spans="1:7" ht="12.75">
      <c r="A115" s="88"/>
      <c r="B115" s="95">
        <v>75807</v>
      </c>
      <c r="C115" s="88"/>
      <c r="D115" s="92" t="s">
        <v>50</v>
      </c>
      <c r="E115" s="93">
        <f>SUM(E116)</f>
        <v>3361992</v>
      </c>
      <c r="F115" s="93">
        <f>SUM(F116)</f>
        <v>3823183</v>
      </c>
      <c r="G115" s="137">
        <f t="shared" si="5"/>
        <v>1.1371778992930381</v>
      </c>
    </row>
    <row r="116" spans="1:7" ht="12.75">
      <c r="A116" s="88"/>
      <c r="B116" s="88"/>
      <c r="C116" s="101">
        <v>2920</v>
      </c>
      <c r="D116" s="92" t="s">
        <v>80</v>
      </c>
      <c r="E116" s="93">
        <v>3361992</v>
      </c>
      <c r="F116" s="98">
        <v>3823183</v>
      </c>
      <c r="G116" s="137">
        <f t="shared" si="5"/>
        <v>1.1371778992930381</v>
      </c>
    </row>
    <row r="117" spans="1:7" ht="12.75">
      <c r="A117" s="88"/>
      <c r="B117" s="95">
        <v>75814</v>
      </c>
      <c r="C117" s="88"/>
      <c r="D117" s="92" t="s">
        <v>233</v>
      </c>
      <c r="E117" s="93">
        <f>SUM(E118:E120)</f>
        <v>120522.48999999999</v>
      </c>
      <c r="F117" s="93">
        <f>SUM(F118:F120)</f>
        <v>50000</v>
      </c>
      <c r="G117" s="137">
        <f t="shared" si="5"/>
        <v>0.4148603302172068</v>
      </c>
    </row>
    <row r="118" spans="1:7" ht="12.75">
      <c r="A118" s="88"/>
      <c r="B118" s="88"/>
      <c r="C118" s="100">
        <v>920</v>
      </c>
      <c r="D118" s="92" t="s">
        <v>67</v>
      </c>
      <c r="E118" s="93">
        <v>50000</v>
      </c>
      <c r="F118" s="98">
        <v>50000</v>
      </c>
      <c r="G118" s="137">
        <f t="shared" si="5"/>
        <v>1</v>
      </c>
    </row>
    <row r="119" spans="1:7" ht="12.75">
      <c r="A119" s="88"/>
      <c r="B119" s="88"/>
      <c r="C119" s="100">
        <v>970</v>
      </c>
      <c r="D119" s="92" t="s">
        <v>83</v>
      </c>
      <c r="E119" s="93">
        <v>63713.49</v>
      </c>
      <c r="F119" s="98">
        <v>0</v>
      </c>
      <c r="G119" s="137">
        <f t="shared" si="5"/>
        <v>0</v>
      </c>
    </row>
    <row r="120" spans="1:7" ht="12.75">
      <c r="A120" s="88"/>
      <c r="B120" s="88"/>
      <c r="C120" s="101">
        <v>2370</v>
      </c>
      <c r="D120" s="92" t="s">
        <v>397</v>
      </c>
      <c r="E120" s="93">
        <v>6809</v>
      </c>
      <c r="F120" s="98">
        <v>0</v>
      </c>
      <c r="G120" s="137">
        <f t="shared" si="5"/>
        <v>0</v>
      </c>
    </row>
    <row r="121" spans="1:7" ht="12.75">
      <c r="A121" s="88"/>
      <c r="B121" s="95">
        <v>75831</v>
      </c>
      <c r="C121" s="88"/>
      <c r="D121" s="92" t="s">
        <v>51</v>
      </c>
      <c r="E121" s="93">
        <f>SUM(E122)</f>
        <v>64453</v>
      </c>
      <c r="F121" s="93">
        <f>SUM(F122)</f>
        <v>10256</v>
      </c>
      <c r="G121" s="137">
        <f t="shared" si="5"/>
        <v>0.15912370254293826</v>
      </c>
    </row>
    <row r="122" spans="1:7" ht="12.75">
      <c r="A122" s="88"/>
      <c r="B122" s="88"/>
      <c r="C122" s="101">
        <v>2920</v>
      </c>
      <c r="D122" s="92" t="s">
        <v>80</v>
      </c>
      <c r="E122" s="93">
        <v>64453</v>
      </c>
      <c r="F122" s="98">
        <v>10256</v>
      </c>
      <c r="G122" s="137">
        <f t="shared" si="5"/>
        <v>0.15912370254293826</v>
      </c>
    </row>
    <row r="123" spans="1:7" ht="12.75">
      <c r="A123" s="94">
        <v>801</v>
      </c>
      <c r="B123" s="88"/>
      <c r="C123" s="88"/>
      <c r="D123" s="89" t="s">
        <v>53</v>
      </c>
      <c r="E123" s="90">
        <f>SUM(E141,E135,E132,E124)</f>
        <v>827877.38</v>
      </c>
      <c r="F123" s="90">
        <f>SUM(F141,F135,F132,F124)</f>
        <v>535048</v>
      </c>
      <c r="G123" s="136">
        <f t="shared" si="5"/>
        <v>0.64628894680031</v>
      </c>
    </row>
    <row r="124" spans="1:7" ht="12.75">
      <c r="A124" s="88"/>
      <c r="B124" s="95">
        <v>80101</v>
      </c>
      <c r="C124" s="88"/>
      <c r="D124" s="92" t="s">
        <v>54</v>
      </c>
      <c r="E124" s="93">
        <f>SUM(E128:E130)</f>
        <v>193586.88</v>
      </c>
      <c r="F124" s="93">
        <f>SUM(F128:F130)</f>
        <v>173856</v>
      </c>
      <c r="G124" s="137">
        <f t="shared" si="5"/>
        <v>0.8980773903686035</v>
      </c>
    </row>
    <row r="125" spans="1:7" ht="12.75">
      <c r="A125" s="88"/>
      <c r="B125" s="95"/>
      <c r="C125" s="100">
        <v>750</v>
      </c>
      <c r="D125" s="92" t="s">
        <v>281</v>
      </c>
      <c r="E125" s="93">
        <v>340</v>
      </c>
      <c r="F125" s="93">
        <v>0</v>
      </c>
      <c r="G125" s="137">
        <f t="shared" si="5"/>
        <v>0</v>
      </c>
    </row>
    <row r="126" spans="1:7" ht="12.75">
      <c r="A126" s="88"/>
      <c r="B126" s="95"/>
      <c r="C126" s="88"/>
      <c r="D126" s="92" t="s">
        <v>282</v>
      </c>
      <c r="E126" s="93"/>
      <c r="F126" s="93"/>
      <c r="G126" s="137"/>
    </row>
    <row r="127" spans="1:7" ht="12.75">
      <c r="A127" s="88"/>
      <c r="B127" s="95"/>
      <c r="C127" s="97"/>
      <c r="D127" s="92" t="s">
        <v>283</v>
      </c>
      <c r="E127" s="93"/>
      <c r="F127" s="93"/>
      <c r="G127" s="137"/>
    </row>
    <row r="128" spans="1:7" ht="12.75">
      <c r="A128" s="88"/>
      <c r="B128" s="88"/>
      <c r="C128" s="100">
        <v>830</v>
      </c>
      <c r="D128" s="92" t="s">
        <v>66</v>
      </c>
      <c r="E128" s="93">
        <v>138000</v>
      </c>
      <c r="F128" s="98">
        <v>173856</v>
      </c>
      <c r="G128" s="137">
        <f>F128/E128</f>
        <v>1.2598260869565217</v>
      </c>
    </row>
    <row r="129" spans="1:7" ht="12.75">
      <c r="A129" s="88"/>
      <c r="B129" s="88"/>
      <c r="C129" s="100">
        <v>970</v>
      </c>
      <c r="D129" s="92" t="s">
        <v>83</v>
      </c>
      <c r="E129" s="93">
        <v>6236.88</v>
      </c>
      <c r="F129" s="98">
        <v>0</v>
      </c>
      <c r="G129" s="137">
        <f>F129/E129</f>
        <v>0</v>
      </c>
    </row>
    <row r="130" spans="1:7" ht="12.75">
      <c r="A130" s="88"/>
      <c r="B130" s="88"/>
      <c r="C130" s="101">
        <v>2030</v>
      </c>
      <c r="D130" s="92" t="s">
        <v>298</v>
      </c>
      <c r="E130" s="93">
        <v>49350</v>
      </c>
      <c r="F130" s="98">
        <v>0</v>
      </c>
      <c r="G130" s="137">
        <f>F130/E130</f>
        <v>0</v>
      </c>
    </row>
    <row r="131" spans="1:7" ht="12.75">
      <c r="A131" s="88"/>
      <c r="B131" s="88"/>
      <c r="C131" s="88"/>
      <c r="D131" s="92" t="s">
        <v>299</v>
      </c>
      <c r="E131" s="96"/>
      <c r="F131" s="98"/>
      <c r="G131" s="137"/>
    </row>
    <row r="132" spans="1:7" ht="12.75">
      <c r="A132" s="88"/>
      <c r="B132" s="95">
        <v>80104</v>
      </c>
      <c r="C132" s="88"/>
      <c r="D132" s="92" t="s">
        <v>219</v>
      </c>
      <c r="E132" s="93">
        <f>SUM(E133:E134)</f>
        <v>289066.5</v>
      </c>
      <c r="F132" s="93">
        <f>SUM(F133:F134)</f>
        <v>260000</v>
      </c>
      <c r="G132" s="137">
        <f>F132/E132</f>
        <v>0.899447013057549</v>
      </c>
    </row>
    <row r="133" spans="1:7" ht="12.75">
      <c r="A133" s="88"/>
      <c r="B133" s="88"/>
      <c r="C133" s="100">
        <v>830</v>
      </c>
      <c r="D133" s="92" t="s">
        <v>66</v>
      </c>
      <c r="E133" s="93">
        <v>289000</v>
      </c>
      <c r="F133" s="98">
        <v>260000</v>
      </c>
      <c r="G133" s="137">
        <f>F133/E133</f>
        <v>0.8996539792387543</v>
      </c>
    </row>
    <row r="134" spans="1:7" ht="12.75">
      <c r="A134" s="88"/>
      <c r="B134" s="88"/>
      <c r="C134" s="100">
        <v>970</v>
      </c>
      <c r="D134" s="92" t="s">
        <v>83</v>
      </c>
      <c r="E134" s="93">
        <v>66.5</v>
      </c>
      <c r="F134" s="98">
        <v>0</v>
      </c>
      <c r="G134" s="137">
        <f>F134/E134</f>
        <v>0</v>
      </c>
    </row>
    <row r="135" spans="1:7" ht="12.75">
      <c r="A135" s="88"/>
      <c r="B135" s="95">
        <v>80110</v>
      </c>
      <c r="C135" s="88"/>
      <c r="D135" s="92" t="s">
        <v>55</v>
      </c>
      <c r="E135" s="93">
        <f>SUM(E139:E140)</f>
        <v>19994</v>
      </c>
      <c r="F135" s="93">
        <f>SUM(F139:F140)</f>
        <v>19600</v>
      </c>
      <c r="G135" s="137">
        <f>F135/E135</f>
        <v>0.9802940882264679</v>
      </c>
    </row>
    <row r="136" spans="1:7" ht="12.75">
      <c r="A136" s="88"/>
      <c r="B136" s="95"/>
      <c r="C136" s="100">
        <v>750</v>
      </c>
      <c r="D136" s="92" t="s">
        <v>281</v>
      </c>
      <c r="E136" s="93">
        <v>2236</v>
      </c>
      <c r="F136" s="93">
        <v>0</v>
      </c>
      <c r="G136" s="137">
        <f>F136/E136</f>
        <v>0</v>
      </c>
    </row>
    <row r="137" spans="1:7" ht="12.75">
      <c r="A137" s="88"/>
      <c r="B137" s="95"/>
      <c r="C137" s="88"/>
      <c r="D137" s="92" t="s">
        <v>282</v>
      </c>
      <c r="E137" s="93"/>
      <c r="F137" s="93"/>
      <c r="G137" s="137"/>
    </row>
    <row r="138" spans="1:7" ht="12.75">
      <c r="A138" s="88"/>
      <c r="B138" s="95"/>
      <c r="C138" s="97"/>
      <c r="D138" s="92" t="s">
        <v>283</v>
      </c>
      <c r="E138" s="93"/>
      <c r="F138" s="93"/>
      <c r="G138" s="137"/>
    </row>
    <row r="139" spans="1:7" ht="12.75">
      <c r="A139" s="88"/>
      <c r="B139" s="88"/>
      <c r="C139" s="100">
        <v>830</v>
      </c>
      <c r="D139" s="92" t="s">
        <v>66</v>
      </c>
      <c r="E139" s="93">
        <v>19900</v>
      </c>
      <c r="F139" s="98">
        <v>19600</v>
      </c>
      <c r="G139" s="137">
        <f>F139/E139</f>
        <v>0.9849246231155779</v>
      </c>
    </row>
    <row r="140" spans="1:7" ht="12.75">
      <c r="A140" s="88"/>
      <c r="B140" s="88"/>
      <c r="C140" s="100">
        <v>970</v>
      </c>
      <c r="D140" s="92" t="s">
        <v>83</v>
      </c>
      <c r="E140" s="93">
        <v>94</v>
      </c>
      <c r="F140" s="98">
        <v>0</v>
      </c>
      <c r="G140" s="137">
        <f>F140/E140</f>
        <v>0</v>
      </c>
    </row>
    <row r="141" spans="1:7" ht="12.75">
      <c r="A141" s="88"/>
      <c r="B141" s="95">
        <v>80195</v>
      </c>
      <c r="C141" s="88"/>
      <c r="D141" s="92" t="s">
        <v>36</v>
      </c>
      <c r="E141" s="93">
        <f>SUM(E142:E147)</f>
        <v>325230</v>
      </c>
      <c r="F141" s="93">
        <f>SUM(F142:F147)</f>
        <v>81592</v>
      </c>
      <c r="G141" s="137">
        <f>F141/E141</f>
        <v>0.25087476555053345</v>
      </c>
    </row>
    <row r="142" spans="1:7" ht="12.75">
      <c r="A142" s="88"/>
      <c r="B142" s="88"/>
      <c r="C142" s="101">
        <v>2030</v>
      </c>
      <c r="D142" s="92" t="s">
        <v>298</v>
      </c>
      <c r="E142" s="93">
        <v>221730</v>
      </c>
      <c r="F142" s="98">
        <v>81592</v>
      </c>
      <c r="G142" s="137">
        <f>F142/E142</f>
        <v>0.3679790736481306</v>
      </c>
    </row>
    <row r="143" spans="1:7" ht="12.75">
      <c r="A143" s="88"/>
      <c r="B143" s="88"/>
      <c r="C143" s="88"/>
      <c r="D143" s="92" t="s">
        <v>299</v>
      </c>
      <c r="E143" s="96"/>
      <c r="F143" s="98"/>
      <c r="G143" s="137"/>
    </row>
    <row r="144" spans="1:7" ht="12.75">
      <c r="A144" s="88"/>
      <c r="B144" s="88"/>
      <c r="C144" s="101">
        <v>6260</v>
      </c>
      <c r="D144" s="92" t="s">
        <v>398</v>
      </c>
      <c r="E144" s="93">
        <v>89500</v>
      </c>
      <c r="F144" s="98">
        <v>0</v>
      </c>
      <c r="G144" s="137">
        <f>F144/E144</f>
        <v>0</v>
      </c>
    </row>
    <row r="145" spans="1:7" ht="12.75">
      <c r="A145" s="88"/>
      <c r="B145" s="88"/>
      <c r="C145" s="88"/>
      <c r="D145" s="92" t="s">
        <v>399</v>
      </c>
      <c r="E145" s="96"/>
      <c r="F145" s="98"/>
      <c r="G145" s="137"/>
    </row>
    <row r="146" spans="1:7" ht="12.75">
      <c r="A146" s="97"/>
      <c r="B146" s="97"/>
      <c r="C146" s="97"/>
      <c r="D146" s="92" t="s">
        <v>400</v>
      </c>
      <c r="E146" s="98"/>
      <c r="F146" s="98"/>
      <c r="G146" s="137"/>
    </row>
    <row r="147" spans="1:7" ht="12.75">
      <c r="A147" s="88"/>
      <c r="B147" s="88"/>
      <c r="C147" s="101">
        <v>6330</v>
      </c>
      <c r="D147" s="92" t="s">
        <v>388</v>
      </c>
      <c r="E147" s="93">
        <v>14000</v>
      </c>
      <c r="F147" s="98">
        <v>0</v>
      </c>
      <c r="G147" s="137">
        <f>F147/E147</f>
        <v>0</v>
      </c>
    </row>
    <row r="148" spans="1:7" ht="12.75">
      <c r="A148" s="88"/>
      <c r="B148" s="88"/>
      <c r="C148" s="88"/>
      <c r="D148" s="92" t="s">
        <v>389</v>
      </c>
      <c r="E148" s="96"/>
      <c r="F148" s="98"/>
      <c r="G148" s="137"/>
    </row>
    <row r="149" spans="1:7" ht="12.75">
      <c r="A149" s="94">
        <v>851</v>
      </c>
      <c r="B149" s="88"/>
      <c r="C149" s="88"/>
      <c r="D149" s="89" t="s">
        <v>57</v>
      </c>
      <c r="E149" s="90">
        <f>SUM(E150,E152)</f>
        <v>170200</v>
      </c>
      <c r="F149" s="90">
        <f>SUM(F150,F152)</f>
        <v>170200</v>
      </c>
      <c r="G149" s="136">
        <f>F149/E149</f>
        <v>1</v>
      </c>
    </row>
    <row r="150" spans="1:7" ht="12.75">
      <c r="A150" s="88"/>
      <c r="B150" s="95">
        <v>85154</v>
      </c>
      <c r="C150" s="88"/>
      <c r="D150" s="92" t="s">
        <v>59</v>
      </c>
      <c r="E150" s="93">
        <f>SUM(E151)</f>
        <v>170000</v>
      </c>
      <c r="F150" s="93">
        <f>SUM(F151)</f>
        <v>170000</v>
      </c>
      <c r="G150" s="137">
        <f>F150/E150</f>
        <v>1</v>
      </c>
    </row>
    <row r="151" spans="1:7" ht="12.75">
      <c r="A151" s="88"/>
      <c r="B151" s="88"/>
      <c r="C151" s="100">
        <v>480</v>
      </c>
      <c r="D151" s="92" t="s">
        <v>221</v>
      </c>
      <c r="E151" s="93">
        <v>170000</v>
      </c>
      <c r="F151" s="98">
        <v>170000</v>
      </c>
      <c r="G151" s="137">
        <f>F151/E151</f>
        <v>1</v>
      </c>
    </row>
    <row r="152" spans="1:7" ht="12.75">
      <c r="A152" s="88"/>
      <c r="B152" s="95">
        <v>85195</v>
      </c>
      <c r="C152" s="88"/>
      <c r="D152" s="92" t="s">
        <v>36</v>
      </c>
      <c r="E152" s="93">
        <f>SUM(E153)</f>
        <v>200</v>
      </c>
      <c r="F152" s="98">
        <f>SUM(F153)</f>
        <v>200</v>
      </c>
      <c r="G152" s="137">
        <f>F152/E152</f>
        <v>1</v>
      </c>
    </row>
    <row r="153" spans="1:7" ht="12.75">
      <c r="A153" s="88"/>
      <c r="B153" s="88"/>
      <c r="C153" s="101">
        <v>2010</v>
      </c>
      <c r="D153" s="92" t="s">
        <v>293</v>
      </c>
      <c r="E153" s="93">
        <v>200</v>
      </c>
      <c r="F153" s="98">
        <v>200</v>
      </c>
      <c r="G153" s="137">
        <f>F153/E153</f>
        <v>1</v>
      </c>
    </row>
    <row r="154" spans="1:7" ht="12.75">
      <c r="A154" s="88"/>
      <c r="B154" s="88"/>
      <c r="C154" s="88"/>
      <c r="D154" s="92" t="s">
        <v>294</v>
      </c>
      <c r="E154" s="96"/>
      <c r="F154" s="98"/>
      <c r="G154" s="137"/>
    </row>
    <row r="155" spans="1:7" ht="12.75">
      <c r="A155" s="97"/>
      <c r="B155" s="97"/>
      <c r="C155" s="97"/>
      <c r="D155" s="92" t="s">
        <v>295</v>
      </c>
      <c r="E155" s="98"/>
      <c r="F155" s="98"/>
      <c r="G155" s="137"/>
    </row>
    <row r="156" spans="1:7" ht="12.75">
      <c r="A156" s="94">
        <v>852</v>
      </c>
      <c r="B156" s="88"/>
      <c r="C156" s="88"/>
      <c r="D156" s="89" t="s">
        <v>60</v>
      </c>
      <c r="E156" s="90">
        <f>SUM(E157,E164,E170,E178,E183,E185)</f>
        <v>5129920</v>
      </c>
      <c r="F156" s="90">
        <f>SUM(F157,F164,F170,F178,F183,F185)</f>
        <v>4697000</v>
      </c>
      <c r="G156" s="136">
        <f>F156/E156</f>
        <v>0.9156088204104548</v>
      </c>
    </row>
    <row r="157" spans="1:7" ht="12.75">
      <c r="A157" s="88"/>
      <c r="B157" s="95">
        <v>85212</v>
      </c>
      <c r="C157" s="88"/>
      <c r="D157" s="92" t="s">
        <v>270</v>
      </c>
      <c r="E157" s="93">
        <f>SUM(E159:E161)</f>
        <v>3792300</v>
      </c>
      <c r="F157" s="93">
        <f>SUM(F159:F161)</f>
        <v>3557000</v>
      </c>
      <c r="G157" s="137">
        <f>F157/E157</f>
        <v>0.9379532210004483</v>
      </c>
    </row>
    <row r="158" spans="1:7" ht="12.75">
      <c r="A158" s="88"/>
      <c r="B158" s="88"/>
      <c r="C158" s="88"/>
      <c r="D158" s="92" t="s">
        <v>271</v>
      </c>
      <c r="E158" s="96"/>
      <c r="F158" s="98"/>
      <c r="G158" s="137"/>
    </row>
    <row r="159" spans="1:7" ht="12.75">
      <c r="A159" s="88"/>
      <c r="B159" s="88"/>
      <c r="C159" s="100">
        <v>920</v>
      </c>
      <c r="D159" s="92" t="s">
        <v>67</v>
      </c>
      <c r="E159" s="93">
        <v>2500</v>
      </c>
      <c r="F159" s="98">
        <v>2500</v>
      </c>
      <c r="G159" s="137">
        <f>F159/E159</f>
        <v>1</v>
      </c>
    </row>
    <row r="160" spans="1:7" ht="12.75">
      <c r="A160" s="88"/>
      <c r="B160" s="88"/>
      <c r="C160" s="100">
        <v>970</v>
      </c>
      <c r="D160" s="92" t="s">
        <v>83</v>
      </c>
      <c r="E160" s="93">
        <v>7000</v>
      </c>
      <c r="F160" s="98">
        <v>3500</v>
      </c>
      <c r="G160" s="137">
        <f>F160/E160</f>
        <v>0.5</v>
      </c>
    </row>
    <row r="161" spans="1:7" ht="12.75">
      <c r="A161" s="88"/>
      <c r="B161" s="88"/>
      <c r="C161" s="101">
        <v>2010</v>
      </c>
      <c r="D161" s="92" t="s">
        <v>293</v>
      </c>
      <c r="E161" s="93">
        <v>3782800</v>
      </c>
      <c r="F161" s="98">
        <v>3551000</v>
      </c>
      <c r="G161" s="137">
        <f>F161/E161</f>
        <v>0.9387226393147933</v>
      </c>
    </row>
    <row r="162" spans="1:7" ht="12.75">
      <c r="A162" s="88"/>
      <c r="B162" s="88"/>
      <c r="C162" s="88"/>
      <c r="D162" s="92" t="s">
        <v>294</v>
      </c>
      <c r="E162" s="96"/>
      <c r="F162" s="98"/>
      <c r="G162" s="137"/>
    </row>
    <row r="163" spans="1:7" ht="12.75">
      <c r="A163" s="97"/>
      <c r="B163" s="97"/>
      <c r="C163" s="97"/>
      <c r="D163" s="92" t="s">
        <v>295</v>
      </c>
      <c r="E163" s="98"/>
      <c r="F163" s="98"/>
      <c r="G163" s="137"/>
    </row>
    <row r="164" spans="1:7" ht="12.75">
      <c r="A164" s="88"/>
      <c r="B164" s="95">
        <v>85213</v>
      </c>
      <c r="C164" s="88"/>
      <c r="D164" s="92" t="s">
        <v>272</v>
      </c>
      <c r="E164" s="93">
        <f>SUM(E167)</f>
        <v>30000</v>
      </c>
      <c r="F164" s="93">
        <f>SUM(F167)</f>
        <v>20000</v>
      </c>
      <c r="G164" s="137">
        <f>F164/E164</f>
        <v>0.6666666666666666</v>
      </c>
    </row>
    <row r="165" spans="1:7" ht="12.75">
      <c r="A165" s="88"/>
      <c r="B165" s="88"/>
      <c r="C165" s="88"/>
      <c r="D165" s="92" t="s">
        <v>273</v>
      </c>
      <c r="E165" s="96"/>
      <c r="F165" s="98"/>
      <c r="G165" s="137"/>
    </row>
    <row r="166" spans="1:7" ht="12.75">
      <c r="A166" s="97"/>
      <c r="B166" s="97"/>
      <c r="C166" s="97"/>
      <c r="D166" s="92" t="s">
        <v>274</v>
      </c>
      <c r="E166" s="98"/>
      <c r="F166" s="98"/>
      <c r="G166" s="137"/>
    </row>
    <row r="167" spans="1:7" ht="12.75">
      <c r="A167" s="88"/>
      <c r="B167" s="88"/>
      <c r="C167" s="101">
        <v>2010</v>
      </c>
      <c r="D167" s="92" t="s">
        <v>293</v>
      </c>
      <c r="E167" s="93">
        <v>30000</v>
      </c>
      <c r="F167" s="98">
        <v>20000</v>
      </c>
      <c r="G167" s="137">
        <f>F167/E167</f>
        <v>0.6666666666666666</v>
      </c>
    </row>
    <row r="168" spans="1:7" ht="12.75">
      <c r="A168" s="88"/>
      <c r="B168" s="88"/>
      <c r="C168" s="88"/>
      <c r="D168" s="92" t="s">
        <v>294</v>
      </c>
      <c r="E168" s="96"/>
      <c r="F168" s="98"/>
      <c r="G168" s="137"/>
    </row>
    <row r="169" spans="1:7" ht="12.75">
      <c r="A169" s="97"/>
      <c r="B169" s="97"/>
      <c r="C169" s="97"/>
      <c r="D169" s="92" t="s">
        <v>295</v>
      </c>
      <c r="E169" s="98"/>
      <c r="F169" s="98"/>
      <c r="G169" s="137"/>
    </row>
    <row r="170" spans="1:7" ht="12.75">
      <c r="A170" s="88"/>
      <c r="B170" s="95">
        <v>85214</v>
      </c>
      <c r="C170" s="88"/>
      <c r="D170" s="92" t="s">
        <v>275</v>
      </c>
      <c r="E170" s="93">
        <f>SUM(E176,E172:E173)</f>
        <v>762500</v>
      </c>
      <c r="F170" s="93">
        <f>SUM(F176,F172:F173)</f>
        <v>826900</v>
      </c>
      <c r="G170" s="137">
        <f>F170/E170</f>
        <v>1.0844590163934427</v>
      </c>
    </row>
    <row r="171" spans="1:7" ht="12.75">
      <c r="A171" s="88"/>
      <c r="B171" s="88"/>
      <c r="C171" s="88"/>
      <c r="D171" s="92" t="s">
        <v>276</v>
      </c>
      <c r="E171" s="96"/>
      <c r="F171" s="98"/>
      <c r="G171" s="137"/>
    </row>
    <row r="172" spans="1:7" ht="12.75">
      <c r="A172" s="88"/>
      <c r="B172" s="88"/>
      <c r="C172" s="100">
        <v>830</v>
      </c>
      <c r="D172" s="92" t="s">
        <v>66</v>
      </c>
      <c r="E172" s="93">
        <v>900</v>
      </c>
      <c r="F172" s="98">
        <v>900</v>
      </c>
      <c r="G172" s="137">
        <f>F172/E172</f>
        <v>1</v>
      </c>
    </row>
    <row r="173" spans="1:7" ht="12.75">
      <c r="A173" s="88"/>
      <c r="B173" s="88"/>
      <c r="C173" s="101">
        <v>2010</v>
      </c>
      <c r="D173" s="92" t="s">
        <v>293</v>
      </c>
      <c r="E173" s="93">
        <v>210000</v>
      </c>
      <c r="F173" s="98">
        <v>187000</v>
      </c>
      <c r="G173" s="137">
        <f>F173/E173</f>
        <v>0.8904761904761904</v>
      </c>
    </row>
    <row r="174" spans="1:7" ht="12.75">
      <c r="A174" s="88"/>
      <c r="B174" s="88"/>
      <c r="C174" s="88"/>
      <c r="D174" s="92" t="s">
        <v>294</v>
      </c>
      <c r="E174" s="96"/>
      <c r="F174" s="98"/>
      <c r="G174" s="137"/>
    </row>
    <row r="175" spans="1:7" ht="12.75">
      <c r="A175" s="97"/>
      <c r="B175" s="97"/>
      <c r="C175" s="97"/>
      <c r="D175" s="92" t="s">
        <v>295</v>
      </c>
      <c r="E175" s="98"/>
      <c r="F175" s="98"/>
      <c r="G175" s="137"/>
    </row>
    <row r="176" spans="1:7" ht="12.75">
      <c r="A176" s="88"/>
      <c r="B176" s="88"/>
      <c r="C176" s="101">
        <v>2030</v>
      </c>
      <c r="D176" s="92" t="s">
        <v>298</v>
      </c>
      <c r="E176" s="93">
        <v>551600</v>
      </c>
      <c r="F176" s="98">
        <v>639000</v>
      </c>
      <c r="G176" s="137">
        <f>F176/E176</f>
        <v>1.1584481508339377</v>
      </c>
    </row>
    <row r="177" spans="1:7" ht="12.75">
      <c r="A177" s="88"/>
      <c r="B177" s="88"/>
      <c r="C177" s="88"/>
      <c r="D177" s="92" t="s">
        <v>299</v>
      </c>
      <c r="E177" s="96"/>
      <c r="F177" s="98"/>
      <c r="G177" s="137"/>
    </row>
    <row r="178" spans="1:7" ht="12.75">
      <c r="A178" s="88"/>
      <c r="B178" s="95">
        <v>85219</v>
      </c>
      <c r="C178" s="88"/>
      <c r="D178" s="92" t="s">
        <v>61</v>
      </c>
      <c r="E178" s="93">
        <f>SUM(E179:E181)</f>
        <v>378120</v>
      </c>
      <c r="F178" s="93">
        <f>SUM(F179:F181)</f>
        <v>161100</v>
      </c>
      <c r="G178" s="137">
        <f>F178/E178</f>
        <v>0.42605522056490003</v>
      </c>
    </row>
    <row r="179" spans="1:7" ht="12.75">
      <c r="A179" s="88"/>
      <c r="B179" s="88"/>
      <c r="C179" s="100">
        <v>920</v>
      </c>
      <c r="D179" s="92" t="s">
        <v>67</v>
      </c>
      <c r="E179" s="93">
        <v>6100</v>
      </c>
      <c r="F179" s="98">
        <v>6100</v>
      </c>
      <c r="G179" s="137">
        <f>F179/E179</f>
        <v>1</v>
      </c>
    </row>
    <row r="180" spans="1:7" ht="12.75">
      <c r="A180" s="88"/>
      <c r="B180" s="88"/>
      <c r="C180" s="101">
        <v>2008</v>
      </c>
      <c r="D180" s="92" t="s">
        <v>401</v>
      </c>
      <c r="E180" s="93">
        <v>214020</v>
      </c>
      <c r="F180" s="98">
        <v>0</v>
      </c>
      <c r="G180" s="137">
        <f>F180/E180</f>
        <v>0</v>
      </c>
    </row>
    <row r="181" spans="1:7" ht="12.75">
      <c r="A181" s="88"/>
      <c r="B181" s="88"/>
      <c r="C181" s="101">
        <v>2030</v>
      </c>
      <c r="D181" s="92" t="s">
        <v>298</v>
      </c>
      <c r="E181" s="93">
        <v>158000</v>
      </c>
      <c r="F181" s="98">
        <v>155000</v>
      </c>
      <c r="G181" s="137">
        <f>F181/E181</f>
        <v>0.9810126582278481</v>
      </c>
    </row>
    <row r="182" spans="1:7" ht="12.75">
      <c r="A182" s="88"/>
      <c r="B182" s="88"/>
      <c r="C182" s="88"/>
      <c r="D182" s="92" t="s">
        <v>299</v>
      </c>
      <c r="E182" s="96"/>
      <c r="F182" s="98"/>
      <c r="G182" s="137"/>
    </row>
    <row r="183" spans="1:7" ht="12.75">
      <c r="A183" s="88"/>
      <c r="B183" s="95">
        <v>85228</v>
      </c>
      <c r="C183" s="88"/>
      <c r="D183" s="92" t="s">
        <v>62</v>
      </c>
      <c r="E183" s="93">
        <f>SUM(E184)</f>
        <v>30000</v>
      </c>
      <c r="F183" s="93">
        <f>SUM(F184)</f>
        <v>30000</v>
      </c>
      <c r="G183" s="137">
        <f>F183/E183</f>
        <v>1</v>
      </c>
    </row>
    <row r="184" spans="1:7" ht="12.75">
      <c r="A184" s="88"/>
      <c r="B184" s="88"/>
      <c r="C184" s="100">
        <v>830</v>
      </c>
      <c r="D184" s="92" t="s">
        <v>66</v>
      </c>
      <c r="E184" s="93">
        <v>30000</v>
      </c>
      <c r="F184" s="98">
        <v>30000</v>
      </c>
      <c r="G184" s="137">
        <f>F184/E184</f>
        <v>1</v>
      </c>
    </row>
    <row r="185" spans="1:7" ht="12.75">
      <c r="A185" s="88"/>
      <c r="B185" s="95">
        <v>85295</v>
      </c>
      <c r="C185" s="88"/>
      <c r="D185" s="92" t="s">
        <v>36</v>
      </c>
      <c r="E185" s="93">
        <f>SUM(E186)</f>
        <v>137000</v>
      </c>
      <c r="F185" s="93">
        <f>SUM(F186)</f>
        <v>102000</v>
      </c>
      <c r="G185" s="137">
        <f>F185/E185</f>
        <v>0.7445255474452555</v>
      </c>
    </row>
    <row r="186" spans="1:7" ht="12.75">
      <c r="A186" s="88"/>
      <c r="B186" s="88"/>
      <c r="C186" s="101">
        <v>2030</v>
      </c>
      <c r="D186" s="92" t="s">
        <v>298</v>
      </c>
      <c r="E186" s="93">
        <v>137000</v>
      </c>
      <c r="F186" s="98">
        <v>102000</v>
      </c>
      <c r="G186" s="137">
        <f>F186/E186</f>
        <v>0.7445255474452555</v>
      </c>
    </row>
    <row r="187" spans="1:7" ht="12.75">
      <c r="A187" s="88"/>
      <c r="B187" s="88"/>
      <c r="C187" s="88"/>
      <c r="D187" s="92" t="s">
        <v>299</v>
      </c>
      <c r="E187" s="96"/>
      <c r="F187" s="98"/>
      <c r="G187" s="137"/>
    </row>
    <row r="188" spans="1:7" ht="12.75">
      <c r="A188" s="94">
        <v>853</v>
      </c>
      <c r="B188" s="88"/>
      <c r="C188" s="88"/>
      <c r="D188" s="89" t="s">
        <v>246</v>
      </c>
      <c r="E188" s="90">
        <f>SUM(E189)</f>
        <v>12806.16</v>
      </c>
      <c r="F188" s="90">
        <f>SUM(F189)</f>
        <v>0</v>
      </c>
      <c r="G188" s="136">
        <f>F188/E188</f>
        <v>0</v>
      </c>
    </row>
    <row r="189" spans="1:7" ht="12.75">
      <c r="A189" s="88"/>
      <c r="B189" s="95">
        <v>85395</v>
      </c>
      <c r="C189" s="88"/>
      <c r="D189" s="92" t="s">
        <v>36</v>
      </c>
      <c r="E189" s="93">
        <f>SUM(E190)</f>
        <v>12806.16</v>
      </c>
      <c r="F189" s="93">
        <f>SUM(F190)</f>
        <v>0</v>
      </c>
      <c r="G189" s="137">
        <f>F189/E189</f>
        <v>0</v>
      </c>
    </row>
    <row r="190" spans="1:7" ht="12.75">
      <c r="A190" s="88"/>
      <c r="B190" s="88"/>
      <c r="C190" s="101">
        <v>2440</v>
      </c>
      <c r="D190" s="92" t="s">
        <v>402</v>
      </c>
      <c r="E190" s="93">
        <v>12806.16</v>
      </c>
      <c r="F190" s="98">
        <v>0</v>
      </c>
      <c r="G190" s="137">
        <f>F190/E190</f>
        <v>0</v>
      </c>
    </row>
    <row r="191" spans="1:7" ht="12.75">
      <c r="A191" s="88"/>
      <c r="B191" s="88"/>
      <c r="C191" s="88"/>
      <c r="D191" s="92" t="s">
        <v>400</v>
      </c>
      <c r="E191" s="96"/>
      <c r="F191" s="98"/>
      <c r="G191" s="137"/>
    </row>
    <row r="192" spans="1:7" ht="12.75">
      <c r="A192" s="94">
        <v>854</v>
      </c>
      <c r="B192" s="88"/>
      <c r="C192" s="88"/>
      <c r="D192" s="89" t="s">
        <v>134</v>
      </c>
      <c r="E192" s="90">
        <f>SUM(E193)</f>
        <v>263792</v>
      </c>
      <c r="F192" s="90">
        <f>SUM(F193)</f>
        <v>0</v>
      </c>
      <c r="G192" s="136">
        <f>F192/E192</f>
        <v>0</v>
      </c>
    </row>
    <row r="193" spans="1:7" ht="12.75">
      <c r="A193" s="88"/>
      <c r="B193" s="95">
        <v>85415</v>
      </c>
      <c r="C193" s="88"/>
      <c r="D193" s="92" t="s">
        <v>135</v>
      </c>
      <c r="E193" s="93">
        <f>SUM(E194)</f>
        <v>263792</v>
      </c>
      <c r="F193" s="93">
        <f>SUM(F194)</f>
        <v>0</v>
      </c>
      <c r="G193" s="137">
        <f>F193/E193</f>
        <v>0</v>
      </c>
    </row>
    <row r="194" spans="1:7" ht="12.75">
      <c r="A194" s="88"/>
      <c r="B194" s="88"/>
      <c r="C194" s="101">
        <v>2030</v>
      </c>
      <c r="D194" s="92" t="s">
        <v>298</v>
      </c>
      <c r="E194" s="93">
        <v>263792</v>
      </c>
      <c r="F194" s="98">
        <v>0</v>
      </c>
      <c r="G194" s="137">
        <f>F194/E194</f>
        <v>0</v>
      </c>
    </row>
    <row r="195" spans="1:7" ht="12.75">
      <c r="A195" s="88"/>
      <c r="B195" s="88"/>
      <c r="C195" s="88"/>
      <c r="D195" s="92" t="s">
        <v>299</v>
      </c>
      <c r="E195" s="96"/>
      <c r="F195" s="98"/>
      <c r="G195" s="137"/>
    </row>
    <row r="196" spans="1:7" ht="12.75">
      <c r="A196" s="94">
        <v>900</v>
      </c>
      <c r="B196" s="88"/>
      <c r="C196" s="88"/>
      <c r="D196" s="89" t="s">
        <v>63</v>
      </c>
      <c r="E196" s="90">
        <f>SUM(E197,E200)</f>
        <v>3156</v>
      </c>
      <c r="F196" s="90">
        <f>SUM(F197,F200)</f>
        <v>1550</v>
      </c>
      <c r="G196" s="136">
        <f>F196/E196</f>
        <v>0.491128010139417</v>
      </c>
    </row>
    <row r="197" spans="1:7" ht="12.75">
      <c r="A197" s="88"/>
      <c r="B197" s="95">
        <v>90020</v>
      </c>
      <c r="C197" s="88"/>
      <c r="D197" s="92" t="s">
        <v>277</v>
      </c>
      <c r="E197" s="93">
        <f>SUM(E199)</f>
        <v>1520</v>
      </c>
      <c r="F197" s="93">
        <f>SUM(F199)</f>
        <v>1550</v>
      </c>
      <c r="G197" s="137">
        <f>F197/E197</f>
        <v>1.019736842105263</v>
      </c>
    </row>
    <row r="198" spans="1:7" ht="12.75">
      <c r="A198" s="88"/>
      <c r="B198" s="88"/>
      <c r="C198" s="88"/>
      <c r="D198" s="92" t="s">
        <v>278</v>
      </c>
      <c r="E198" s="96"/>
      <c r="F198" s="98"/>
      <c r="G198" s="137"/>
    </row>
    <row r="199" spans="1:7" ht="12.75">
      <c r="A199" s="88"/>
      <c r="B199" s="88"/>
      <c r="C199" s="100">
        <v>400</v>
      </c>
      <c r="D199" s="92" t="s">
        <v>84</v>
      </c>
      <c r="E199" s="93">
        <v>1520</v>
      </c>
      <c r="F199" s="98">
        <v>1550</v>
      </c>
      <c r="G199" s="137">
        <f aca="true" t="shared" si="6" ref="G199:G204">F199/E199</f>
        <v>1.019736842105263</v>
      </c>
    </row>
    <row r="200" spans="1:7" ht="12.75">
      <c r="A200" s="88"/>
      <c r="B200" s="95">
        <v>90095</v>
      </c>
      <c r="C200" s="88"/>
      <c r="D200" s="92" t="s">
        <v>36</v>
      </c>
      <c r="E200" s="93">
        <f>SUM(E201)</f>
        <v>1636</v>
      </c>
      <c r="F200" s="93">
        <f>SUM(F201)</f>
        <v>0</v>
      </c>
      <c r="G200" s="137">
        <f t="shared" si="6"/>
        <v>0</v>
      </c>
    </row>
    <row r="201" spans="1:7" ht="12.75">
      <c r="A201" s="88"/>
      <c r="B201" s="88"/>
      <c r="C201" s="100">
        <v>840</v>
      </c>
      <c r="D201" s="92" t="s">
        <v>393</v>
      </c>
      <c r="E201" s="93">
        <v>1636</v>
      </c>
      <c r="F201" s="98">
        <v>0</v>
      </c>
      <c r="G201" s="137">
        <f t="shared" si="6"/>
        <v>0</v>
      </c>
    </row>
    <row r="202" spans="1:7" ht="12.75">
      <c r="A202" s="94">
        <v>921</v>
      </c>
      <c r="B202" s="88"/>
      <c r="C202" s="88"/>
      <c r="D202" s="89" t="s">
        <v>144</v>
      </c>
      <c r="E202" s="90">
        <f>SUM(E203,E207,E211)</f>
        <v>55645</v>
      </c>
      <c r="F202" s="90">
        <f>SUM(F203,F207,F211)</f>
        <v>0</v>
      </c>
      <c r="G202" s="136">
        <f t="shared" si="6"/>
        <v>0</v>
      </c>
    </row>
    <row r="203" spans="1:7" ht="12.75">
      <c r="A203" s="88"/>
      <c r="B203" s="95">
        <v>92105</v>
      </c>
      <c r="C203" s="88"/>
      <c r="D203" s="92" t="s">
        <v>147</v>
      </c>
      <c r="E203" s="93">
        <f>SUM(E204)</f>
        <v>6500</v>
      </c>
      <c r="F203" s="93">
        <f>SUM(F204)</f>
        <v>0</v>
      </c>
      <c r="G203" s="137">
        <f t="shared" si="6"/>
        <v>0</v>
      </c>
    </row>
    <row r="204" spans="1:7" ht="12.75">
      <c r="A204" s="88"/>
      <c r="B204" s="88"/>
      <c r="C204" s="101">
        <v>2320</v>
      </c>
      <c r="D204" s="92" t="s">
        <v>403</v>
      </c>
      <c r="E204" s="93">
        <v>6500</v>
      </c>
      <c r="F204" s="98">
        <v>0</v>
      </c>
      <c r="G204" s="137">
        <f t="shared" si="6"/>
        <v>0</v>
      </c>
    </row>
    <row r="205" spans="1:7" ht="12.75">
      <c r="A205" s="88"/>
      <c r="B205" s="88"/>
      <c r="C205" s="88"/>
      <c r="D205" s="92" t="s">
        <v>341</v>
      </c>
      <c r="E205" s="96"/>
      <c r="F205" s="98"/>
      <c r="G205" s="137"/>
    </row>
    <row r="206" spans="1:7" ht="12.75">
      <c r="A206" s="97"/>
      <c r="B206" s="97"/>
      <c r="C206" s="97"/>
      <c r="D206" s="92" t="s">
        <v>269</v>
      </c>
      <c r="E206" s="98"/>
      <c r="F206" s="98"/>
      <c r="G206" s="137"/>
    </row>
    <row r="207" spans="1:7" ht="12.75">
      <c r="A207" s="88"/>
      <c r="B207" s="95">
        <v>92120</v>
      </c>
      <c r="C207" s="88"/>
      <c r="D207" s="92" t="s">
        <v>216</v>
      </c>
      <c r="E207" s="93">
        <f>SUM(E208)</f>
        <v>40000</v>
      </c>
      <c r="F207" s="93">
        <f>SUM(F208)</f>
        <v>0</v>
      </c>
      <c r="G207" s="137">
        <f>F207/E207</f>
        <v>0</v>
      </c>
    </row>
    <row r="208" spans="1:7" ht="12.75">
      <c r="A208" s="88"/>
      <c r="B208" s="88"/>
      <c r="C208" s="101">
        <v>2020</v>
      </c>
      <c r="D208" s="92" t="s">
        <v>404</v>
      </c>
      <c r="E208" s="93">
        <v>40000</v>
      </c>
      <c r="F208" s="98">
        <v>0</v>
      </c>
      <c r="G208" s="137">
        <f>F208/E208</f>
        <v>0</v>
      </c>
    </row>
    <row r="209" spans="1:7" ht="12.75">
      <c r="A209" s="88"/>
      <c r="B209" s="88"/>
      <c r="C209" s="88"/>
      <c r="D209" s="92" t="s">
        <v>405</v>
      </c>
      <c r="E209" s="96"/>
      <c r="F209" s="98"/>
      <c r="G209" s="137"/>
    </row>
    <row r="210" spans="1:7" ht="12.75">
      <c r="A210" s="97"/>
      <c r="B210" s="97"/>
      <c r="C210" s="97"/>
      <c r="D210" s="92" t="s">
        <v>406</v>
      </c>
      <c r="E210" s="98"/>
      <c r="F210" s="98"/>
      <c r="G210" s="137"/>
    </row>
    <row r="211" spans="1:7" ht="12.75">
      <c r="A211" s="88"/>
      <c r="B211" s="95">
        <v>92195</v>
      </c>
      <c r="C211" s="88"/>
      <c r="D211" s="92" t="s">
        <v>36</v>
      </c>
      <c r="E211" s="93">
        <f>SUM(E212:E213)</f>
        <v>9145</v>
      </c>
      <c r="F211" s="93">
        <f>SUM(F212:F213)</f>
        <v>0</v>
      </c>
      <c r="G211" s="137">
        <f>F211/E211</f>
        <v>0</v>
      </c>
    </row>
    <row r="212" spans="1:7" ht="12.75">
      <c r="A212" s="88"/>
      <c r="B212" s="95"/>
      <c r="C212" s="139" t="s">
        <v>407</v>
      </c>
      <c r="D212" s="92" t="s">
        <v>394</v>
      </c>
      <c r="E212" s="93">
        <v>3100</v>
      </c>
      <c r="F212" s="98">
        <v>0</v>
      </c>
      <c r="G212" s="137">
        <f>F212/E212</f>
        <v>0</v>
      </c>
    </row>
    <row r="213" spans="1:7" ht="12.75">
      <c r="A213" s="88"/>
      <c r="B213" s="88"/>
      <c r="C213" s="101">
        <v>2700</v>
      </c>
      <c r="D213" s="92" t="s">
        <v>408</v>
      </c>
      <c r="E213" s="93">
        <v>6045</v>
      </c>
      <c r="F213" s="98">
        <v>0</v>
      </c>
      <c r="G213" s="137">
        <f>F213/E213</f>
        <v>0</v>
      </c>
    </row>
    <row r="214" spans="1:7" ht="12.75">
      <c r="A214" s="88"/>
      <c r="B214" s="88"/>
      <c r="C214" s="88"/>
      <c r="D214" s="92" t="s">
        <v>409</v>
      </c>
      <c r="E214" s="96"/>
      <c r="F214" s="98"/>
      <c r="G214" s="137"/>
    </row>
    <row r="215" spans="1:7" ht="12.75">
      <c r="A215" s="97"/>
      <c r="B215" s="97"/>
      <c r="C215" s="97"/>
      <c r="D215" s="92" t="s">
        <v>410</v>
      </c>
      <c r="E215" s="98"/>
      <c r="F215" s="98"/>
      <c r="G215" s="137"/>
    </row>
    <row r="216" spans="1:7" ht="12.75">
      <c r="A216" s="94">
        <v>926</v>
      </c>
      <c r="B216" s="88"/>
      <c r="C216" s="88"/>
      <c r="D216" s="89" t="s">
        <v>150</v>
      </c>
      <c r="E216" s="90">
        <f>SUM(E217)</f>
        <v>80743</v>
      </c>
      <c r="F216" s="90">
        <f>SUM(F217)</f>
        <v>0</v>
      </c>
      <c r="G216" s="136">
        <f>F216/E216</f>
        <v>0</v>
      </c>
    </row>
    <row r="217" spans="1:7" ht="12.75">
      <c r="A217" s="88"/>
      <c r="B217" s="95">
        <v>92605</v>
      </c>
      <c r="C217" s="88"/>
      <c r="D217" s="92" t="s">
        <v>152</v>
      </c>
      <c r="E217" s="93">
        <f>SUM(E218)</f>
        <v>80743</v>
      </c>
      <c r="F217" s="93">
        <f>SUM(F218)</f>
        <v>0</v>
      </c>
      <c r="G217" s="137">
        <f>F217/E217</f>
        <v>0</v>
      </c>
    </row>
    <row r="218" spans="1:7" ht="12.75">
      <c r="A218" s="88"/>
      <c r="B218" s="88"/>
      <c r="C218" s="101">
        <v>2708</v>
      </c>
      <c r="D218" s="92" t="s">
        <v>408</v>
      </c>
      <c r="E218" s="93">
        <v>80743</v>
      </c>
      <c r="F218" s="98">
        <v>0</v>
      </c>
      <c r="G218" s="137">
        <f>F218/E218</f>
        <v>0</v>
      </c>
    </row>
    <row r="219" spans="1:7" ht="12.75">
      <c r="A219" s="88"/>
      <c r="B219" s="88"/>
      <c r="C219" s="88"/>
      <c r="D219" s="92" t="s">
        <v>409</v>
      </c>
      <c r="E219" s="96"/>
      <c r="F219" s="98"/>
      <c r="G219" s="137"/>
    </row>
    <row r="220" spans="1:7" ht="12.75">
      <c r="A220" s="97"/>
      <c r="B220" s="97"/>
      <c r="C220" s="97"/>
      <c r="D220" s="92" t="s">
        <v>410</v>
      </c>
      <c r="E220" s="98"/>
      <c r="F220" s="98"/>
      <c r="G220" s="137"/>
    </row>
    <row r="221" spans="1:7" ht="12.75">
      <c r="A221" s="97"/>
      <c r="B221" s="97"/>
      <c r="C221" s="97"/>
      <c r="D221" s="99" t="s">
        <v>170</v>
      </c>
      <c r="E221" s="90">
        <f>SUM(E216,E202,E196,E192,E188,E156,E149,E123,E111,E69,E62,E57,E51,E34,E18,E10,E2)</f>
        <v>29929738.49</v>
      </c>
      <c r="F221" s="90">
        <f>SUM(F216,F202,F196,F192,F188,F156,F149,F123,F111,F69,F62,F57,F51,F34,F18,F10,F2)</f>
        <v>27525178</v>
      </c>
      <c r="G221" s="136">
        <f>F221/E221</f>
        <v>0.9196598229281756</v>
      </c>
    </row>
  </sheetData>
  <sheetProtection/>
  <printOptions horizontalCentered="1"/>
  <pageMargins left="0.4330708661417323" right="0.3937007874015748" top="1.4566929133858268" bottom="0.984251968503937" header="0.7480314960629921" footer="0.5118110236220472"/>
  <pageSetup firstPageNumber="39" useFirstPageNumber="1" horizontalDpi="600" verticalDpi="600" orientation="landscape" paperSize="9" r:id="rId1"/>
  <headerFooter alignWithMargins="0">
    <oddHeader>&amp;L&amp;"Arial,Pogrubiony"OBJAŚNIENIA DO PROJEKTU BUDŻETU GMINY PACZKÓW NA 2009R.&amp;R&amp;8Zał. nr 1
Zestawienie planowanych 
dochodów w roku  2008 i 2009</oddHead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E142" sqref="E142"/>
    </sheetView>
  </sheetViews>
  <sheetFormatPr defaultColWidth="9.140625" defaultRowHeight="12.75"/>
  <cols>
    <col min="1" max="1" width="5.28125" style="31" customWidth="1"/>
    <col min="2" max="2" width="9.421875" style="31" customWidth="1"/>
    <col min="3" max="3" width="59.00390625" style="31" bestFit="1" customWidth="1"/>
    <col min="4" max="4" width="11.7109375" style="32" bestFit="1" customWidth="1"/>
    <col min="5" max="5" width="11.7109375" style="33" bestFit="1" customWidth="1"/>
    <col min="6" max="6" width="10.57421875" style="81" bestFit="1" customWidth="1"/>
    <col min="7" max="16384" width="9.140625" style="30" customWidth="1"/>
  </cols>
  <sheetData>
    <row r="1" spans="1:6" ht="12.75">
      <c r="A1" s="85" t="s">
        <v>32</v>
      </c>
      <c r="B1" s="85" t="s">
        <v>33</v>
      </c>
      <c r="C1" s="85" t="s">
        <v>34</v>
      </c>
      <c r="D1" s="102" t="s">
        <v>251</v>
      </c>
      <c r="E1" s="86" t="s">
        <v>384</v>
      </c>
      <c r="F1" s="154" t="s">
        <v>189</v>
      </c>
    </row>
    <row r="2" spans="1:6" ht="12.75">
      <c r="A2" s="152">
        <v>10</v>
      </c>
      <c r="B2" s="104"/>
      <c r="C2" s="89" t="s">
        <v>35</v>
      </c>
      <c r="D2" s="90">
        <v>350094.33</v>
      </c>
      <c r="E2" s="90">
        <f>SUM(E3,E5)</f>
        <v>37500</v>
      </c>
      <c r="F2" s="156">
        <f>E2/D2</f>
        <v>0.10711398839278545</v>
      </c>
    </row>
    <row r="3" spans="1:6" ht="12.75">
      <c r="A3" s="104"/>
      <c r="B3" s="153">
        <v>1009</v>
      </c>
      <c r="C3" s="92" t="s">
        <v>85</v>
      </c>
      <c r="D3" s="93">
        <v>20000</v>
      </c>
      <c r="E3" s="93">
        <v>17500</v>
      </c>
      <c r="F3" s="157">
        <f aca="true" t="shared" si="0" ref="F3:F66">E3/D3</f>
        <v>0.875</v>
      </c>
    </row>
    <row r="4" spans="1:6" ht="12.75">
      <c r="A4" s="104"/>
      <c r="B4" s="104"/>
      <c r="C4" s="92" t="s">
        <v>86</v>
      </c>
      <c r="D4" s="93">
        <v>20000</v>
      </c>
      <c r="E4" s="93">
        <v>17500</v>
      </c>
      <c r="F4" s="157">
        <f t="shared" si="0"/>
        <v>0.875</v>
      </c>
    </row>
    <row r="5" spans="1:6" ht="12.75">
      <c r="A5" s="104"/>
      <c r="B5" s="153">
        <v>1030</v>
      </c>
      <c r="C5" s="92" t="s">
        <v>89</v>
      </c>
      <c r="D5" s="93">
        <v>18000</v>
      </c>
      <c r="E5" s="93">
        <v>20000</v>
      </c>
      <c r="F5" s="157">
        <f t="shared" si="0"/>
        <v>1.1111111111111112</v>
      </c>
    </row>
    <row r="6" spans="1:6" ht="12.75">
      <c r="A6" s="104"/>
      <c r="B6" s="104"/>
      <c r="C6" s="92" t="s">
        <v>86</v>
      </c>
      <c r="D6" s="93">
        <v>18000</v>
      </c>
      <c r="E6" s="93">
        <v>20000</v>
      </c>
      <c r="F6" s="157">
        <f t="shared" si="0"/>
        <v>1.1111111111111112</v>
      </c>
    </row>
    <row r="7" spans="1:6" ht="12.75">
      <c r="A7" s="104"/>
      <c r="B7" s="153">
        <v>1095</v>
      </c>
      <c r="C7" s="92" t="s">
        <v>36</v>
      </c>
      <c r="D7" s="93">
        <v>312094.33</v>
      </c>
      <c r="E7" s="93">
        <v>0</v>
      </c>
      <c r="F7" s="157">
        <f t="shared" si="0"/>
        <v>0</v>
      </c>
    </row>
    <row r="8" spans="1:6" ht="12.75">
      <c r="A8" s="104"/>
      <c r="B8" s="104"/>
      <c r="C8" s="92" t="s">
        <v>86</v>
      </c>
      <c r="D8" s="93">
        <v>312094.33</v>
      </c>
      <c r="E8" s="93">
        <v>0</v>
      </c>
      <c r="F8" s="157">
        <f t="shared" si="0"/>
        <v>0</v>
      </c>
    </row>
    <row r="9" spans="1:6" ht="12.75">
      <c r="A9" s="103">
        <v>400</v>
      </c>
      <c r="B9" s="104"/>
      <c r="C9" s="89" t="s">
        <v>92</v>
      </c>
      <c r="D9" s="90">
        <v>220000</v>
      </c>
      <c r="E9" s="90">
        <v>158600</v>
      </c>
      <c r="F9" s="156">
        <f t="shared" si="0"/>
        <v>0.7209090909090909</v>
      </c>
    </row>
    <row r="10" spans="1:6" ht="12.75">
      <c r="A10" s="104"/>
      <c r="B10" s="105">
        <v>40002</v>
      </c>
      <c r="C10" s="92" t="s">
        <v>93</v>
      </c>
      <c r="D10" s="93">
        <v>220000</v>
      </c>
      <c r="E10" s="93">
        <v>158600</v>
      </c>
      <c r="F10" s="157">
        <f t="shared" si="0"/>
        <v>0.7209090909090909</v>
      </c>
    </row>
    <row r="11" spans="1:6" ht="12.75">
      <c r="A11" s="104"/>
      <c r="B11" s="104"/>
      <c r="C11" s="92" t="s">
        <v>94</v>
      </c>
      <c r="D11" s="93">
        <v>220000</v>
      </c>
      <c r="E11" s="93">
        <v>158600</v>
      </c>
      <c r="F11" s="157">
        <f t="shared" si="0"/>
        <v>0.7209090909090909</v>
      </c>
    </row>
    <row r="12" spans="1:6" ht="12.75">
      <c r="A12" s="103">
        <v>600</v>
      </c>
      <c r="B12" s="104"/>
      <c r="C12" s="89" t="s">
        <v>37</v>
      </c>
      <c r="D12" s="90">
        <v>440259</v>
      </c>
      <c r="E12" s="90">
        <f>SUM(E13)</f>
        <v>298000</v>
      </c>
      <c r="F12" s="156">
        <f t="shared" si="0"/>
        <v>0.6768742944494036</v>
      </c>
    </row>
    <row r="13" spans="1:6" ht="12.75">
      <c r="A13" s="104"/>
      <c r="B13" s="105">
        <v>60016</v>
      </c>
      <c r="C13" s="92" t="s">
        <v>38</v>
      </c>
      <c r="D13" s="93">
        <v>440259</v>
      </c>
      <c r="E13" s="93">
        <f>SUM(E14:E15)</f>
        <v>298000</v>
      </c>
      <c r="F13" s="157">
        <f t="shared" si="0"/>
        <v>0.6768742944494036</v>
      </c>
    </row>
    <row r="14" spans="1:6" ht="12.75">
      <c r="A14" s="104"/>
      <c r="B14" s="104"/>
      <c r="C14" s="92" t="s">
        <v>86</v>
      </c>
      <c r="D14" s="93">
        <v>235700</v>
      </c>
      <c r="E14" s="93">
        <v>230000</v>
      </c>
      <c r="F14" s="157">
        <f t="shared" si="0"/>
        <v>0.9758167161646161</v>
      </c>
    </row>
    <row r="15" spans="1:6" ht="12.75">
      <c r="A15" s="104"/>
      <c r="B15" s="104"/>
      <c r="C15" s="92" t="s">
        <v>94</v>
      </c>
      <c r="D15" s="93">
        <v>204559</v>
      </c>
      <c r="E15" s="93">
        <v>68000</v>
      </c>
      <c r="F15" s="157">
        <f t="shared" si="0"/>
        <v>0.3324224306923675</v>
      </c>
    </row>
    <row r="16" spans="1:6" ht="12.75">
      <c r="A16" s="103">
        <v>700</v>
      </c>
      <c r="B16" s="104"/>
      <c r="C16" s="89" t="s">
        <v>39</v>
      </c>
      <c r="D16" s="90">
        <v>1430815</v>
      </c>
      <c r="E16" s="90">
        <v>1512970</v>
      </c>
      <c r="F16" s="156">
        <f t="shared" si="0"/>
        <v>1.0574183245213393</v>
      </c>
    </row>
    <row r="17" spans="1:6" ht="12.75">
      <c r="A17" s="104"/>
      <c r="B17" s="105">
        <v>70005</v>
      </c>
      <c r="C17" s="92" t="s">
        <v>40</v>
      </c>
      <c r="D17" s="93">
        <v>1430815</v>
      </c>
      <c r="E17" s="93">
        <v>1512970</v>
      </c>
      <c r="F17" s="157">
        <f t="shared" si="0"/>
        <v>1.0574183245213393</v>
      </c>
    </row>
    <row r="18" spans="1:6" ht="12.75">
      <c r="A18" s="104"/>
      <c r="B18" s="104"/>
      <c r="C18" s="92" t="s">
        <v>86</v>
      </c>
      <c r="D18" s="93">
        <v>1395515</v>
      </c>
      <c r="E18" s="93">
        <v>1485750</v>
      </c>
      <c r="F18" s="157">
        <f t="shared" si="0"/>
        <v>1.064660716652992</v>
      </c>
    </row>
    <row r="19" spans="1:6" ht="12.75">
      <c r="A19" s="104"/>
      <c r="B19" s="104"/>
      <c r="C19" s="92" t="s">
        <v>94</v>
      </c>
      <c r="D19" s="93">
        <v>35300</v>
      </c>
      <c r="E19" s="93">
        <v>27220</v>
      </c>
      <c r="F19" s="157">
        <f t="shared" si="0"/>
        <v>0.7711048158640227</v>
      </c>
    </row>
    <row r="20" spans="1:6" ht="12.75">
      <c r="A20" s="103">
        <v>710</v>
      </c>
      <c r="B20" s="104"/>
      <c r="C20" s="89" t="s">
        <v>101</v>
      </c>
      <c r="D20" s="90">
        <v>929369</v>
      </c>
      <c r="E20" s="90">
        <v>95000</v>
      </c>
      <c r="F20" s="156">
        <f t="shared" si="0"/>
        <v>0.10221989328243142</v>
      </c>
    </row>
    <row r="21" spans="1:6" ht="12.75">
      <c r="A21" s="104"/>
      <c r="B21" s="105">
        <v>71004</v>
      </c>
      <c r="C21" s="92" t="s">
        <v>102</v>
      </c>
      <c r="D21" s="93">
        <v>105000</v>
      </c>
      <c r="E21" s="93">
        <v>75000</v>
      </c>
      <c r="F21" s="157">
        <f t="shared" si="0"/>
        <v>0.7142857142857143</v>
      </c>
    </row>
    <row r="22" spans="1:6" ht="12.75">
      <c r="A22" s="104"/>
      <c r="B22" s="104"/>
      <c r="C22" s="92" t="s">
        <v>86</v>
      </c>
      <c r="D22" s="93">
        <v>105000</v>
      </c>
      <c r="E22" s="93">
        <v>75000</v>
      </c>
      <c r="F22" s="157">
        <f t="shared" si="0"/>
        <v>0.7142857142857143</v>
      </c>
    </row>
    <row r="23" spans="1:6" ht="12.75">
      <c r="A23" s="104"/>
      <c r="B23" s="105">
        <v>71013</v>
      </c>
      <c r="C23" s="92" t="s">
        <v>103</v>
      </c>
      <c r="D23" s="93">
        <v>20000</v>
      </c>
      <c r="E23" s="93">
        <v>20000</v>
      </c>
      <c r="F23" s="157">
        <f t="shared" si="0"/>
        <v>1</v>
      </c>
    </row>
    <row r="24" spans="1:6" ht="12.75">
      <c r="A24" s="104"/>
      <c r="B24" s="104"/>
      <c r="C24" s="92" t="s">
        <v>86</v>
      </c>
      <c r="D24" s="93">
        <v>20000</v>
      </c>
      <c r="E24" s="93">
        <v>20000</v>
      </c>
      <c r="F24" s="157">
        <f t="shared" si="0"/>
        <v>1</v>
      </c>
    </row>
    <row r="25" spans="1:6" ht="12.75">
      <c r="A25" s="104"/>
      <c r="B25" s="105">
        <v>71035</v>
      </c>
      <c r="C25" s="92" t="s">
        <v>104</v>
      </c>
      <c r="D25" s="93">
        <v>804369</v>
      </c>
      <c r="E25" s="93">
        <v>0</v>
      </c>
      <c r="F25" s="157">
        <f t="shared" si="0"/>
        <v>0</v>
      </c>
    </row>
    <row r="26" spans="1:6" ht="12.75">
      <c r="A26" s="104"/>
      <c r="B26" s="104"/>
      <c r="C26" s="92" t="s">
        <v>94</v>
      </c>
      <c r="D26" s="93">
        <v>804369</v>
      </c>
      <c r="E26" s="93">
        <v>0</v>
      </c>
      <c r="F26" s="157">
        <f t="shared" si="0"/>
        <v>0</v>
      </c>
    </row>
    <row r="27" spans="1:6" ht="12.75">
      <c r="A27" s="103">
        <v>750</v>
      </c>
      <c r="B27" s="104"/>
      <c r="C27" s="89" t="s">
        <v>42</v>
      </c>
      <c r="D27" s="90">
        <v>3761903</v>
      </c>
      <c r="E27" s="90">
        <f>SUM(E28,E30,E32,E35,E37)</f>
        <v>3688365</v>
      </c>
      <c r="F27" s="156">
        <f t="shared" si="0"/>
        <v>0.9804519148952007</v>
      </c>
    </row>
    <row r="28" spans="1:6" ht="12.75">
      <c r="A28" s="104"/>
      <c r="B28" s="105">
        <v>75011</v>
      </c>
      <c r="C28" s="92" t="s">
        <v>43</v>
      </c>
      <c r="D28" s="93">
        <v>98115</v>
      </c>
      <c r="E28" s="93">
        <v>101580</v>
      </c>
      <c r="F28" s="157">
        <f t="shared" si="0"/>
        <v>1.0353157009631555</v>
      </c>
    </row>
    <row r="29" spans="1:6" ht="12.75">
      <c r="A29" s="104"/>
      <c r="B29" s="104"/>
      <c r="C29" s="92" t="s">
        <v>86</v>
      </c>
      <c r="D29" s="93">
        <v>98115</v>
      </c>
      <c r="E29" s="93">
        <v>101580</v>
      </c>
      <c r="F29" s="157">
        <f t="shared" si="0"/>
        <v>1.0353157009631555</v>
      </c>
    </row>
    <row r="30" spans="1:6" ht="12.75">
      <c r="A30" s="104"/>
      <c r="B30" s="105">
        <v>75022</v>
      </c>
      <c r="C30" s="92" t="s">
        <v>108</v>
      </c>
      <c r="D30" s="93">
        <v>120285</v>
      </c>
      <c r="E30" s="93">
        <v>124933</v>
      </c>
      <c r="F30" s="157">
        <f t="shared" si="0"/>
        <v>1.038641559629214</v>
      </c>
    </row>
    <row r="31" spans="1:6" ht="12.75">
      <c r="A31" s="104"/>
      <c r="B31" s="104"/>
      <c r="C31" s="92" t="s">
        <v>86</v>
      </c>
      <c r="D31" s="93">
        <v>120285</v>
      </c>
      <c r="E31" s="93">
        <v>124933</v>
      </c>
      <c r="F31" s="157">
        <f t="shared" si="0"/>
        <v>1.038641559629214</v>
      </c>
    </row>
    <row r="32" spans="1:6" ht="12.75">
      <c r="A32" s="104"/>
      <c r="B32" s="105">
        <v>75023</v>
      </c>
      <c r="C32" s="92" t="s">
        <v>109</v>
      </c>
      <c r="D32" s="93">
        <v>3264199</v>
      </c>
      <c r="E32" s="93">
        <v>3271473</v>
      </c>
      <c r="F32" s="157">
        <f t="shared" si="0"/>
        <v>1.0022284180590706</v>
      </c>
    </row>
    <row r="33" spans="1:6" ht="12.75">
      <c r="A33" s="104"/>
      <c r="B33" s="104"/>
      <c r="C33" s="92" t="s">
        <v>86</v>
      </c>
      <c r="D33" s="93">
        <v>2973954</v>
      </c>
      <c r="E33" s="93">
        <v>3216473</v>
      </c>
      <c r="F33" s="157">
        <f t="shared" si="0"/>
        <v>1.0815476634810088</v>
      </c>
    </row>
    <row r="34" spans="1:6" ht="12.75">
      <c r="A34" s="104"/>
      <c r="B34" s="104"/>
      <c r="C34" s="92" t="s">
        <v>94</v>
      </c>
      <c r="D34" s="93">
        <v>290245</v>
      </c>
      <c r="E34" s="93">
        <v>55000</v>
      </c>
      <c r="F34" s="157">
        <f t="shared" si="0"/>
        <v>0.18949508174128754</v>
      </c>
    </row>
    <row r="35" spans="1:6" ht="12.75">
      <c r="A35" s="104"/>
      <c r="B35" s="105">
        <v>75075</v>
      </c>
      <c r="C35" s="92" t="s">
        <v>243</v>
      </c>
      <c r="D35" s="93">
        <v>167486</v>
      </c>
      <c r="E35" s="93">
        <v>114091</v>
      </c>
      <c r="F35" s="157">
        <f t="shared" si="0"/>
        <v>0.6811972343957107</v>
      </c>
    </row>
    <row r="36" spans="1:6" ht="12.75">
      <c r="A36" s="104"/>
      <c r="B36" s="104"/>
      <c r="C36" s="92" t="s">
        <v>86</v>
      </c>
      <c r="D36" s="93">
        <v>167486</v>
      </c>
      <c r="E36" s="93">
        <v>114091</v>
      </c>
      <c r="F36" s="157">
        <f t="shared" si="0"/>
        <v>0.6811972343957107</v>
      </c>
    </row>
    <row r="37" spans="1:6" ht="12.75">
      <c r="A37" s="104"/>
      <c r="B37" s="105">
        <v>75095</v>
      </c>
      <c r="C37" s="92" t="s">
        <v>36</v>
      </c>
      <c r="D37" s="93">
        <v>111818</v>
      </c>
      <c r="E37" s="93">
        <v>76288</v>
      </c>
      <c r="F37" s="157">
        <f t="shared" si="0"/>
        <v>0.6822515158561233</v>
      </c>
    </row>
    <row r="38" spans="1:6" ht="12.75">
      <c r="A38" s="104"/>
      <c r="B38" s="104"/>
      <c r="C38" s="92" t="s">
        <v>86</v>
      </c>
      <c r="D38" s="93">
        <v>111818</v>
      </c>
      <c r="E38" s="93">
        <v>76288</v>
      </c>
      <c r="F38" s="157">
        <f t="shared" si="0"/>
        <v>0.6822515158561233</v>
      </c>
    </row>
    <row r="39" spans="1:6" ht="12.75">
      <c r="A39" s="103">
        <v>751</v>
      </c>
      <c r="B39" s="104"/>
      <c r="C39" s="89" t="s">
        <v>253</v>
      </c>
      <c r="D39" s="90">
        <v>2023</v>
      </c>
      <c r="E39" s="90">
        <v>2260</v>
      </c>
      <c r="F39" s="156">
        <f t="shared" si="0"/>
        <v>1.1171527434503212</v>
      </c>
    </row>
    <row r="40" spans="1:6" ht="12.75">
      <c r="A40" s="104"/>
      <c r="B40" s="104"/>
      <c r="C40" s="89" t="s">
        <v>254</v>
      </c>
      <c r="D40" s="96"/>
      <c r="E40" s="96"/>
      <c r="F40" s="157"/>
    </row>
    <row r="41" spans="1:6" ht="12.75">
      <c r="A41" s="104"/>
      <c r="B41" s="105">
        <v>75101</v>
      </c>
      <c r="C41" s="92" t="s">
        <v>218</v>
      </c>
      <c r="D41" s="93">
        <v>2023</v>
      </c>
      <c r="E41" s="93">
        <v>2260</v>
      </c>
      <c r="F41" s="157">
        <f t="shared" si="0"/>
        <v>1.1171527434503212</v>
      </c>
    </row>
    <row r="42" spans="1:6" ht="12.75">
      <c r="A42" s="104"/>
      <c r="B42" s="104"/>
      <c r="C42" s="92" t="s">
        <v>86</v>
      </c>
      <c r="D42" s="93">
        <v>2023</v>
      </c>
      <c r="E42" s="93">
        <v>2260</v>
      </c>
      <c r="F42" s="157">
        <f t="shared" si="0"/>
        <v>1.1171527434503212</v>
      </c>
    </row>
    <row r="43" spans="1:6" ht="12.75">
      <c r="A43" s="103">
        <v>752</v>
      </c>
      <c r="B43" s="104"/>
      <c r="C43" s="89" t="s">
        <v>255</v>
      </c>
      <c r="D43" s="90">
        <v>0</v>
      </c>
      <c r="E43" s="90">
        <v>1000</v>
      </c>
      <c r="F43" s="154" t="s">
        <v>190</v>
      </c>
    </row>
    <row r="44" spans="1:6" ht="12.75">
      <c r="A44" s="104"/>
      <c r="B44" s="105">
        <v>75212</v>
      </c>
      <c r="C44" s="92" t="s">
        <v>256</v>
      </c>
      <c r="D44" s="93">
        <v>0</v>
      </c>
      <c r="E44" s="93">
        <v>1000</v>
      </c>
      <c r="F44" s="155" t="s">
        <v>190</v>
      </c>
    </row>
    <row r="45" spans="1:6" ht="12.75">
      <c r="A45" s="104"/>
      <c r="B45" s="104"/>
      <c r="C45" s="92" t="s">
        <v>86</v>
      </c>
      <c r="D45" s="93">
        <v>0</v>
      </c>
      <c r="E45" s="93">
        <v>1000</v>
      </c>
      <c r="F45" s="155" t="s">
        <v>190</v>
      </c>
    </row>
    <row r="46" spans="1:6" ht="12.75">
      <c r="A46" s="103">
        <v>754</v>
      </c>
      <c r="B46" s="104"/>
      <c r="C46" s="89" t="s">
        <v>44</v>
      </c>
      <c r="D46" s="90">
        <v>508833</v>
      </c>
      <c r="E46" s="90">
        <f>SUM(E47,E49,E51,E53,E56,E58,E60)</f>
        <v>441166</v>
      </c>
      <c r="F46" s="156">
        <f t="shared" si="0"/>
        <v>0.8670153075763561</v>
      </c>
    </row>
    <row r="47" spans="1:6" ht="12.75">
      <c r="A47" s="104"/>
      <c r="B47" s="105">
        <v>75404</v>
      </c>
      <c r="C47" s="92" t="s">
        <v>411</v>
      </c>
      <c r="D47" s="93">
        <v>7112</v>
      </c>
      <c r="E47" s="93">
        <v>0</v>
      </c>
      <c r="F47" s="157">
        <f t="shared" si="0"/>
        <v>0</v>
      </c>
    </row>
    <row r="48" spans="1:6" ht="12.75">
      <c r="A48" s="104"/>
      <c r="B48" s="104"/>
      <c r="C48" s="92" t="s">
        <v>86</v>
      </c>
      <c r="D48" s="93">
        <v>7112</v>
      </c>
      <c r="E48" s="93">
        <v>0</v>
      </c>
      <c r="F48" s="157">
        <f t="shared" si="0"/>
        <v>0</v>
      </c>
    </row>
    <row r="49" spans="1:6" ht="12.75">
      <c r="A49" s="104"/>
      <c r="B49" s="105">
        <v>75405</v>
      </c>
      <c r="C49" s="92" t="s">
        <v>412</v>
      </c>
      <c r="D49" s="93">
        <v>50000</v>
      </c>
      <c r="E49" s="93">
        <v>0</v>
      </c>
      <c r="F49" s="157">
        <f t="shared" si="0"/>
        <v>0</v>
      </c>
    </row>
    <row r="50" spans="1:6" ht="12.75">
      <c r="A50" s="104"/>
      <c r="B50" s="104"/>
      <c r="C50" s="92" t="s">
        <v>94</v>
      </c>
      <c r="D50" s="93">
        <v>50000</v>
      </c>
      <c r="E50" s="93">
        <v>0</v>
      </c>
      <c r="F50" s="157">
        <f t="shared" si="0"/>
        <v>0</v>
      </c>
    </row>
    <row r="51" spans="1:6" ht="12.75">
      <c r="A51" s="104"/>
      <c r="B51" s="105">
        <v>75411</v>
      </c>
      <c r="C51" s="92" t="s">
        <v>252</v>
      </c>
      <c r="D51" s="93">
        <v>0</v>
      </c>
      <c r="E51" s="93">
        <v>25000</v>
      </c>
      <c r="F51" s="155" t="s">
        <v>190</v>
      </c>
    </row>
    <row r="52" spans="1:6" ht="12.75">
      <c r="A52" s="104"/>
      <c r="B52" s="104"/>
      <c r="C52" s="92" t="s">
        <v>94</v>
      </c>
      <c r="D52" s="93">
        <v>0</v>
      </c>
      <c r="E52" s="93">
        <v>25000</v>
      </c>
      <c r="F52" s="155" t="s">
        <v>190</v>
      </c>
    </row>
    <row r="53" spans="1:6" ht="12.75">
      <c r="A53" s="104"/>
      <c r="B53" s="105">
        <v>75412</v>
      </c>
      <c r="C53" s="92" t="s">
        <v>119</v>
      </c>
      <c r="D53" s="93">
        <v>110808</v>
      </c>
      <c r="E53" s="93">
        <f>SUM(E54:E55)</f>
        <v>130808</v>
      </c>
      <c r="F53" s="157">
        <f t="shared" si="0"/>
        <v>1.180492383221428</v>
      </c>
    </row>
    <row r="54" spans="1:6" ht="12.75">
      <c r="A54" s="104"/>
      <c r="B54" s="104"/>
      <c r="C54" s="92" t="s">
        <v>86</v>
      </c>
      <c r="D54" s="93">
        <v>110808</v>
      </c>
      <c r="E54" s="93">
        <v>105808</v>
      </c>
      <c r="F54" s="157">
        <f t="shared" si="0"/>
        <v>0.954876904194643</v>
      </c>
    </row>
    <row r="55" spans="1:6" ht="12.75">
      <c r="A55" s="104"/>
      <c r="B55" s="104"/>
      <c r="C55" s="92" t="s">
        <v>94</v>
      </c>
      <c r="D55" s="93">
        <v>0</v>
      </c>
      <c r="E55" s="93">
        <v>25000</v>
      </c>
      <c r="F55" s="155" t="s">
        <v>190</v>
      </c>
    </row>
    <row r="56" spans="1:6" ht="12.75">
      <c r="A56" s="104"/>
      <c r="B56" s="105">
        <v>75414</v>
      </c>
      <c r="C56" s="92" t="s">
        <v>45</v>
      </c>
      <c r="D56" s="93">
        <v>8000</v>
      </c>
      <c r="E56" s="93">
        <v>7100</v>
      </c>
      <c r="F56" s="157">
        <f t="shared" si="0"/>
        <v>0.8875</v>
      </c>
    </row>
    <row r="57" spans="1:6" ht="12.75">
      <c r="A57" s="104"/>
      <c r="B57" s="104"/>
      <c r="C57" s="92" t="s">
        <v>86</v>
      </c>
      <c r="D57" s="93">
        <v>8000</v>
      </c>
      <c r="E57" s="93">
        <v>7100</v>
      </c>
      <c r="F57" s="157">
        <f t="shared" si="0"/>
        <v>0.8875</v>
      </c>
    </row>
    <row r="58" spans="1:6" ht="12.75">
      <c r="A58" s="104"/>
      <c r="B58" s="105">
        <v>75416</v>
      </c>
      <c r="C58" s="92" t="s">
        <v>46</v>
      </c>
      <c r="D58" s="93">
        <v>266613</v>
      </c>
      <c r="E58" s="93">
        <v>278258</v>
      </c>
      <c r="F58" s="157">
        <f t="shared" si="0"/>
        <v>1.043677540104946</v>
      </c>
    </row>
    <row r="59" spans="1:6" ht="12.75">
      <c r="A59" s="104"/>
      <c r="B59" s="104"/>
      <c r="C59" s="92" t="s">
        <v>86</v>
      </c>
      <c r="D59" s="93">
        <v>266613</v>
      </c>
      <c r="E59" s="93">
        <v>278258</v>
      </c>
      <c r="F59" s="157">
        <f t="shared" si="0"/>
        <v>1.043677540104946</v>
      </c>
    </row>
    <row r="60" spans="1:6" ht="12.75">
      <c r="A60" s="104"/>
      <c r="B60" s="105">
        <v>75495</v>
      </c>
      <c r="C60" s="92" t="s">
        <v>36</v>
      </c>
      <c r="D60" s="93">
        <v>66300</v>
      </c>
      <c r="E60" s="93">
        <v>0</v>
      </c>
      <c r="F60" s="157">
        <f t="shared" si="0"/>
        <v>0</v>
      </c>
    </row>
    <row r="61" spans="1:6" ht="12.75">
      <c r="A61" s="104"/>
      <c r="B61" s="104"/>
      <c r="C61" s="92" t="s">
        <v>86</v>
      </c>
      <c r="D61" s="93">
        <v>8900</v>
      </c>
      <c r="E61" s="93">
        <v>0</v>
      </c>
      <c r="F61" s="157">
        <f t="shared" si="0"/>
        <v>0</v>
      </c>
    </row>
    <row r="62" spans="1:6" ht="12.75">
      <c r="A62" s="104"/>
      <c r="B62" s="104"/>
      <c r="C62" s="92" t="s">
        <v>94</v>
      </c>
      <c r="D62" s="93">
        <v>57400</v>
      </c>
      <c r="E62" s="93">
        <v>0</v>
      </c>
      <c r="F62" s="157">
        <f t="shared" si="0"/>
        <v>0</v>
      </c>
    </row>
    <row r="63" spans="1:6" ht="12.75">
      <c r="A63" s="103">
        <v>756</v>
      </c>
      <c r="B63" s="104"/>
      <c r="C63" s="89" t="s">
        <v>257</v>
      </c>
      <c r="D63" s="90">
        <v>142500</v>
      </c>
      <c r="E63" s="90">
        <v>155000</v>
      </c>
      <c r="F63" s="156">
        <f t="shared" si="0"/>
        <v>1.087719298245614</v>
      </c>
    </row>
    <row r="64" spans="1:6" ht="12.75">
      <c r="A64" s="104"/>
      <c r="B64" s="104"/>
      <c r="C64" s="89" t="s">
        <v>258</v>
      </c>
      <c r="D64" s="96"/>
      <c r="E64" s="96"/>
      <c r="F64" s="157"/>
    </row>
    <row r="65" spans="1:6" ht="12.75">
      <c r="A65" s="107"/>
      <c r="B65" s="107"/>
      <c r="C65" s="89" t="s">
        <v>259</v>
      </c>
      <c r="D65" s="98"/>
      <c r="E65" s="98"/>
      <c r="F65" s="157"/>
    </row>
    <row r="66" spans="1:6" ht="12.75">
      <c r="A66" s="104"/>
      <c r="B66" s="105">
        <v>75647</v>
      </c>
      <c r="C66" s="92" t="s">
        <v>120</v>
      </c>
      <c r="D66" s="93">
        <v>142500</v>
      </c>
      <c r="E66" s="93">
        <v>155000</v>
      </c>
      <c r="F66" s="157">
        <f t="shared" si="0"/>
        <v>1.087719298245614</v>
      </c>
    </row>
    <row r="67" spans="1:6" ht="12.75">
      <c r="A67" s="104"/>
      <c r="B67" s="104"/>
      <c r="C67" s="92" t="s">
        <v>86</v>
      </c>
      <c r="D67" s="93">
        <v>142500</v>
      </c>
      <c r="E67" s="93">
        <v>155000</v>
      </c>
      <c r="F67" s="157">
        <f aca="true" t="shared" si="1" ref="F67:F130">E67/D67</f>
        <v>1.087719298245614</v>
      </c>
    </row>
    <row r="68" spans="1:6" ht="12.75">
      <c r="A68" s="103">
        <v>757</v>
      </c>
      <c r="B68" s="104"/>
      <c r="C68" s="89" t="s">
        <v>122</v>
      </c>
      <c r="D68" s="90">
        <v>325000</v>
      </c>
      <c r="E68" s="90">
        <v>325000</v>
      </c>
      <c r="F68" s="156">
        <f t="shared" si="1"/>
        <v>1</v>
      </c>
    </row>
    <row r="69" spans="1:6" ht="12.75">
      <c r="A69" s="104"/>
      <c r="B69" s="105">
        <v>75705</v>
      </c>
      <c r="C69" s="92" t="s">
        <v>229</v>
      </c>
      <c r="D69" s="93">
        <v>325000</v>
      </c>
      <c r="E69" s="93">
        <v>325000</v>
      </c>
      <c r="F69" s="157">
        <f t="shared" si="1"/>
        <v>1</v>
      </c>
    </row>
    <row r="70" spans="1:6" ht="12.75">
      <c r="A70" s="104"/>
      <c r="B70" s="104"/>
      <c r="C70" s="92" t="s">
        <v>86</v>
      </c>
      <c r="D70" s="93">
        <v>325000</v>
      </c>
      <c r="E70" s="93">
        <v>325000</v>
      </c>
      <c r="F70" s="157">
        <f t="shared" si="1"/>
        <v>1</v>
      </c>
    </row>
    <row r="71" spans="1:6" ht="12.75">
      <c r="A71" s="103">
        <v>758</v>
      </c>
      <c r="B71" s="104"/>
      <c r="C71" s="89" t="s">
        <v>49</v>
      </c>
      <c r="D71" s="90">
        <v>29470</v>
      </c>
      <c r="E71" s="90">
        <v>249428</v>
      </c>
      <c r="F71" s="156">
        <f t="shared" si="1"/>
        <v>8.463793688496777</v>
      </c>
    </row>
    <row r="72" spans="1:6" ht="12.75">
      <c r="A72" s="104"/>
      <c r="B72" s="105">
        <v>75818</v>
      </c>
      <c r="C72" s="92" t="s">
        <v>123</v>
      </c>
      <c r="D72" s="93">
        <v>29470</v>
      </c>
      <c r="E72" s="93">
        <v>249428</v>
      </c>
      <c r="F72" s="157">
        <f t="shared" si="1"/>
        <v>8.463793688496777</v>
      </c>
    </row>
    <row r="73" spans="1:6" ht="12.75">
      <c r="A73" s="104"/>
      <c r="B73" s="104"/>
      <c r="C73" s="92" t="s">
        <v>86</v>
      </c>
      <c r="D73" s="93">
        <v>29470</v>
      </c>
      <c r="E73" s="93">
        <v>249428</v>
      </c>
      <c r="F73" s="157">
        <f t="shared" si="1"/>
        <v>8.463793688496777</v>
      </c>
    </row>
    <row r="74" spans="1:6" ht="12.75">
      <c r="A74" s="103">
        <v>801</v>
      </c>
      <c r="B74" s="104"/>
      <c r="C74" s="89" t="s">
        <v>53</v>
      </c>
      <c r="D74" s="90">
        <v>13640621</v>
      </c>
      <c r="E74" s="90">
        <f>SUM(E75,E78,E80,E83,E86,E88,E90)</f>
        <v>13355020</v>
      </c>
      <c r="F74" s="156">
        <f t="shared" si="1"/>
        <v>0.9790624635051439</v>
      </c>
    </row>
    <row r="75" spans="1:6" ht="12.75">
      <c r="A75" s="104"/>
      <c r="B75" s="105">
        <v>80101</v>
      </c>
      <c r="C75" s="92" t="s">
        <v>54</v>
      </c>
      <c r="D75" s="93">
        <v>6173545</v>
      </c>
      <c r="E75" s="93">
        <v>6085488</v>
      </c>
      <c r="F75" s="157">
        <f t="shared" si="1"/>
        <v>0.9857363961872797</v>
      </c>
    </row>
    <row r="76" spans="1:6" ht="12.75">
      <c r="A76" s="104"/>
      <c r="B76" s="104"/>
      <c r="C76" s="92" t="s">
        <v>86</v>
      </c>
      <c r="D76" s="93">
        <v>6093459</v>
      </c>
      <c r="E76" s="93">
        <v>6085488</v>
      </c>
      <c r="F76" s="157">
        <f t="shared" si="1"/>
        <v>0.9986918759935859</v>
      </c>
    </row>
    <row r="77" spans="1:6" ht="12.75">
      <c r="A77" s="104"/>
      <c r="B77" s="104"/>
      <c r="C77" s="92" t="s">
        <v>94</v>
      </c>
      <c r="D77" s="93">
        <v>80086</v>
      </c>
      <c r="E77" s="93">
        <v>0</v>
      </c>
      <c r="F77" s="157">
        <f t="shared" si="1"/>
        <v>0</v>
      </c>
    </row>
    <row r="78" spans="1:6" ht="12.75">
      <c r="A78" s="104"/>
      <c r="B78" s="105">
        <v>80103</v>
      </c>
      <c r="C78" s="92" t="s">
        <v>245</v>
      </c>
      <c r="D78" s="93">
        <v>220147</v>
      </c>
      <c r="E78" s="93">
        <v>239524</v>
      </c>
      <c r="F78" s="157">
        <f t="shared" si="1"/>
        <v>1.0880184603923742</v>
      </c>
    </row>
    <row r="79" spans="1:6" ht="12.75">
      <c r="A79" s="104"/>
      <c r="B79" s="104"/>
      <c r="C79" s="92" t="s">
        <v>86</v>
      </c>
      <c r="D79" s="93">
        <v>220147</v>
      </c>
      <c r="E79" s="93">
        <v>239524</v>
      </c>
      <c r="F79" s="157">
        <f t="shared" si="1"/>
        <v>1.0880184603923742</v>
      </c>
    </row>
    <row r="80" spans="1:6" ht="12.75">
      <c r="A80" s="104"/>
      <c r="B80" s="105">
        <v>80104</v>
      </c>
      <c r="C80" s="92" t="s">
        <v>219</v>
      </c>
      <c r="D80" s="93">
        <v>2798779</v>
      </c>
      <c r="E80" s="93">
        <v>2664615</v>
      </c>
      <c r="F80" s="157">
        <f t="shared" si="1"/>
        <v>0.9520633819247608</v>
      </c>
    </row>
    <row r="81" spans="1:6" ht="12.75">
      <c r="A81" s="104"/>
      <c r="B81" s="104"/>
      <c r="C81" s="92" t="s">
        <v>86</v>
      </c>
      <c r="D81" s="93">
        <v>2721979</v>
      </c>
      <c r="E81" s="93">
        <v>2664615</v>
      </c>
      <c r="F81" s="157">
        <f t="shared" si="1"/>
        <v>0.9789256272733919</v>
      </c>
    </row>
    <row r="82" spans="1:6" ht="12.75">
      <c r="A82" s="104"/>
      <c r="B82" s="104"/>
      <c r="C82" s="92" t="s">
        <v>94</v>
      </c>
      <c r="D82" s="93">
        <v>76800</v>
      </c>
      <c r="E82" s="93">
        <v>0</v>
      </c>
      <c r="F82" s="157">
        <f t="shared" si="1"/>
        <v>0</v>
      </c>
    </row>
    <row r="83" spans="1:6" ht="12.75">
      <c r="A83" s="104"/>
      <c r="B83" s="105">
        <v>80110</v>
      </c>
      <c r="C83" s="92" t="s">
        <v>55</v>
      </c>
      <c r="D83" s="93">
        <v>3566250</v>
      </c>
      <c r="E83" s="93">
        <v>3792226</v>
      </c>
      <c r="F83" s="157">
        <f t="shared" si="1"/>
        <v>1.0633651594812479</v>
      </c>
    </row>
    <row r="84" spans="1:6" ht="12.75">
      <c r="A84" s="104"/>
      <c r="B84" s="104"/>
      <c r="C84" s="92" t="s">
        <v>86</v>
      </c>
      <c r="D84" s="93">
        <v>3496750</v>
      </c>
      <c r="E84" s="93">
        <v>3792226</v>
      </c>
      <c r="F84" s="157">
        <f t="shared" si="1"/>
        <v>1.0845001787373991</v>
      </c>
    </row>
    <row r="85" spans="1:6" ht="12.75">
      <c r="A85" s="104"/>
      <c r="B85" s="104"/>
      <c r="C85" s="92" t="s">
        <v>94</v>
      </c>
      <c r="D85" s="93">
        <v>69500</v>
      </c>
      <c r="E85" s="93">
        <v>0</v>
      </c>
      <c r="F85" s="157">
        <f t="shared" si="1"/>
        <v>0</v>
      </c>
    </row>
    <row r="86" spans="1:6" ht="12.75">
      <c r="A86" s="104"/>
      <c r="B86" s="105">
        <v>80113</v>
      </c>
      <c r="C86" s="92" t="s">
        <v>127</v>
      </c>
      <c r="D86" s="93">
        <v>342500</v>
      </c>
      <c r="E86" s="93">
        <v>438924</v>
      </c>
      <c r="F86" s="157">
        <f t="shared" si="1"/>
        <v>1.2815299270072993</v>
      </c>
    </row>
    <row r="87" spans="1:6" ht="12.75">
      <c r="A87" s="104"/>
      <c r="B87" s="104"/>
      <c r="C87" s="92" t="s">
        <v>86</v>
      </c>
      <c r="D87" s="93">
        <v>342500</v>
      </c>
      <c r="E87" s="93">
        <v>438924</v>
      </c>
      <c r="F87" s="157">
        <f t="shared" si="1"/>
        <v>1.2815299270072993</v>
      </c>
    </row>
    <row r="88" spans="1:6" ht="12.75">
      <c r="A88" s="104"/>
      <c r="B88" s="105">
        <v>80146</v>
      </c>
      <c r="C88" s="92" t="s">
        <v>128</v>
      </c>
      <c r="D88" s="93">
        <v>66214</v>
      </c>
      <c r="E88" s="93">
        <v>68801</v>
      </c>
      <c r="F88" s="157">
        <f t="shared" si="1"/>
        <v>1.0390702872504305</v>
      </c>
    </row>
    <row r="89" spans="1:6" ht="12.75">
      <c r="A89" s="104"/>
      <c r="B89" s="104"/>
      <c r="C89" s="92" t="s">
        <v>86</v>
      </c>
      <c r="D89" s="93">
        <v>66214</v>
      </c>
      <c r="E89" s="93">
        <v>68801</v>
      </c>
      <c r="F89" s="157">
        <f t="shared" si="1"/>
        <v>1.0390702872504305</v>
      </c>
    </row>
    <row r="90" spans="1:6" ht="12.75">
      <c r="A90" s="104"/>
      <c r="B90" s="105">
        <v>80195</v>
      </c>
      <c r="C90" s="92" t="s">
        <v>36</v>
      </c>
      <c r="D90" s="93">
        <v>473186</v>
      </c>
      <c r="E90" s="93">
        <v>65442</v>
      </c>
      <c r="F90" s="157">
        <f t="shared" si="1"/>
        <v>0.1383007950362014</v>
      </c>
    </row>
    <row r="91" spans="1:6" ht="12.75">
      <c r="A91" s="104"/>
      <c r="B91" s="104"/>
      <c r="C91" s="92" t="s">
        <v>86</v>
      </c>
      <c r="D91" s="93">
        <v>368487</v>
      </c>
      <c r="E91" s="93">
        <v>65442</v>
      </c>
      <c r="F91" s="157">
        <f t="shared" si="1"/>
        <v>0.1775964959415122</v>
      </c>
    </row>
    <row r="92" spans="1:6" ht="12.75">
      <c r="A92" s="104"/>
      <c r="B92" s="104"/>
      <c r="C92" s="92" t="s">
        <v>94</v>
      </c>
      <c r="D92" s="93">
        <v>104699</v>
      </c>
      <c r="E92" s="93">
        <v>0</v>
      </c>
      <c r="F92" s="157">
        <f t="shared" si="1"/>
        <v>0</v>
      </c>
    </row>
    <row r="93" spans="1:6" ht="12.75">
      <c r="A93" s="103">
        <v>851</v>
      </c>
      <c r="B93" s="104"/>
      <c r="C93" s="89" t="s">
        <v>57</v>
      </c>
      <c r="D93" s="90">
        <v>181537</v>
      </c>
      <c r="E93" s="90">
        <f>SUM(E94,E96,E98)</f>
        <v>191200</v>
      </c>
      <c r="F93" s="156">
        <f t="shared" si="1"/>
        <v>1.0532288183676055</v>
      </c>
    </row>
    <row r="94" spans="1:6" ht="12.75">
      <c r="A94" s="104"/>
      <c r="B94" s="105">
        <v>85153</v>
      </c>
      <c r="C94" s="92" t="s">
        <v>130</v>
      </c>
      <c r="D94" s="93">
        <v>8000</v>
      </c>
      <c r="E94" s="93">
        <v>32000</v>
      </c>
      <c r="F94" s="157">
        <f t="shared" si="1"/>
        <v>4</v>
      </c>
    </row>
    <row r="95" spans="1:6" ht="12.75">
      <c r="A95" s="104"/>
      <c r="B95" s="104"/>
      <c r="C95" s="92" t="s">
        <v>86</v>
      </c>
      <c r="D95" s="93">
        <v>8000</v>
      </c>
      <c r="E95" s="93">
        <v>32000</v>
      </c>
      <c r="F95" s="157">
        <f t="shared" si="1"/>
        <v>4</v>
      </c>
    </row>
    <row r="96" spans="1:6" ht="12.75">
      <c r="A96" s="104"/>
      <c r="B96" s="105">
        <v>85154</v>
      </c>
      <c r="C96" s="92" t="s">
        <v>59</v>
      </c>
      <c r="D96" s="93">
        <v>166945</v>
      </c>
      <c r="E96" s="93">
        <v>138000</v>
      </c>
      <c r="F96" s="157">
        <f t="shared" si="1"/>
        <v>0.8266195453592501</v>
      </c>
    </row>
    <row r="97" spans="1:6" ht="12.75">
      <c r="A97" s="104"/>
      <c r="B97" s="104"/>
      <c r="C97" s="92" t="s">
        <v>86</v>
      </c>
      <c r="D97" s="93">
        <v>166945</v>
      </c>
      <c r="E97" s="93">
        <v>138000</v>
      </c>
      <c r="F97" s="157">
        <f t="shared" si="1"/>
        <v>0.8266195453592501</v>
      </c>
    </row>
    <row r="98" spans="1:6" ht="12.75">
      <c r="A98" s="104"/>
      <c r="B98" s="105">
        <v>85195</v>
      </c>
      <c r="C98" s="92" t="s">
        <v>36</v>
      </c>
      <c r="D98" s="93">
        <v>6592</v>
      </c>
      <c r="E98" s="93">
        <v>21200</v>
      </c>
      <c r="F98" s="157">
        <f t="shared" si="1"/>
        <v>3.216019417475728</v>
      </c>
    </row>
    <row r="99" spans="1:6" ht="12.75">
      <c r="A99" s="104"/>
      <c r="B99" s="104"/>
      <c r="C99" s="92" t="s">
        <v>86</v>
      </c>
      <c r="D99" s="93">
        <v>6592</v>
      </c>
      <c r="E99" s="93">
        <v>21200</v>
      </c>
      <c r="F99" s="157">
        <f t="shared" si="1"/>
        <v>3.216019417475728</v>
      </c>
    </row>
    <row r="100" spans="1:6" ht="12.75">
      <c r="A100" s="103">
        <v>852</v>
      </c>
      <c r="B100" s="104"/>
      <c r="C100" s="89" t="s">
        <v>60</v>
      </c>
      <c r="D100" s="90">
        <v>5844420</v>
      </c>
      <c r="E100" s="90">
        <f>SUM(E101,E104,E108,E111,E113,E115,E117)</f>
        <v>5594448</v>
      </c>
      <c r="F100" s="156">
        <f t="shared" si="1"/>
        <v>0.9572289465849477</v>
      </c>
    </row>
    <row r="101" spans="1:6" ht="12.75">
      <c r="A101" s="104"/>
      <c r="B101" s="105">
        <v>85212</v>
      </c>
      <c r="C101" s="92" t="s">
        <v>270</v>
      </c>
      <c r="D101" s="93">
        <v>3697800</v>
      </c>
      <c r="E101" s="93">
        <v>3598448</v>
      </c>
      <c r="F101" s="157">
        <f t="shared" si="1"/>
        <v>0.9731321326193954</v>
      </c>
    </row>
    <row r="102" spans="1:6" ht="12.75">
      <c r="A102" s="104"/>
      <c r="B102" s="104"/>
      <c r="C102" s="92" t="s">
        <v>271</v>
      </c>
      <c r="D102" s="96"/>
      <c r="E102" s="96"/>
      <c r="F102" s="157"/>
    </row>
    <row r="103" spans="1:6" ht="12.75">
      <c r="A103" s="104"/>
      <c r="B103" s="104"/>
      <c r="C103" s="92" t="s">
        <v>86</v>
      </c>
      <c r="D103" s="93">
        <v>3697800</v>
      </c>
      <c r="E103" s="93">
        <v>3598448</v>
      </c>
      <c r="F103" s="157">
        <f t="shared" si="1"/>
        <v>0.9731321326193954</v>
      </c>
    </row>
    <row r="104" spans="1:6" ht="12.75">
      <c r="A104" s="104"/>
      <c r="B104" s="105">
        <v>85213</v>
      </c>
      <c r="C104" s="92" t="s">
        <v>272</v>
      </c>
      <c r="D104" s="93">
        <v>30000</v>
      </c>
      <c r="E104" s="93">
        <v>20000</v>
      </c>
      <c r="F104" s="157">
        <f t="shared" si="1"/>
        <v>0.6666666666666666</v>
      </c>
    </row>
    <row r="105" spans="1:6" ht="12.75">
      <c r="A105" s="104"/>
      <c r="B105" s="104"/>
      <c r="C105" s="92" t="s">
        <v>273</v>
      </c>
      <c r="D105" s="96"/>
      <c r="E105" s="96"/>
      <c r="F105" s="157"/>
    </row>
    <row r="106" spans="1:6" ht="12.75">
      <c r="A106" s="107"/>
      <c r="B106" s="107"/>
      <c r="C106" s="92" t="s">
        <v>274</v>
      </c>
      <c r="D106" s="98"/>
      <c r="E106" s="98"/>
      <c r="F106" s="157"/>
    </row>
    <row r="107" spans="1:6" ht="12.75">
      <c r="A107" s="104"/>
      <c r="B107" s="104"/>
      <c r="C107" s="92" t="s">
        <v>86</v>
      </c>
      <c r="D107" s="93">
        <v>30000</v>
      </c>
      <c r="E107" s="93">
        <v>20000</v>
      </c>
      <c r="F107" s="157">
        <f t="shared" si="1"/>
        <v>0.6666666666666666</v>
      </c>
    </row>
    <row r="108" spans="1:6" ht="12.75">
      <c r="A108" s="104"/>
      <c r="B108" s="105">
        <v>85214</v>
      </c>
      <c r="C108" s="92" t="s">
        <v>275</v>
      </c>
      <c r="D108" s="93">
        <v>868600</v>
      </c>
      <c r="E108" s="93">
        <v>994000</v>
      </c>
      <c r="F108" s="157">
        <f t="shared" si="1"/>
        <v>1.1443702509785862</v>
      </c>
    </row>
    <row r="109" spans="1:6" ht="12.75">
      <c r="A109" s="104"/>
      <c r="B109" s="104"/>
      <c r="C109" s="92" t="s">
        <v>276</v>
      </c>
      <c r="D109" s="96"/>
      <c r="E109" s="96"/>
      <c r="F109" s="157"/>
    </row>
    <row r="110" spans="1:6" ht="12.75">
      <c r="A110" s="104"/>
      <c r="B110" s="104"/>
      <c r="C110" s="92" t="s">
        <v>86</v>
      </c>
      <c r="D110" s="93">
        <v>868600</v>
      </c>
      <c r="E110" s="93">
        <v>994000</v>
      </c>
      <c r="F110" s="157">
        <f t="shared" si="1"/>
        <v>1.1443702509785862</v>
      </c>
    </row>
    <row r="111" spans="1:6" ht="12.75">
      <c r="A111" s="104"/>
      <c r="B111" s="105">
        <v>85215</v>
      </c>
      <c r="C111" s="92" t="s">
        <v>133</v>
      </c>
      <c r="D111" s="93">
        <v>180000</v>
      </c>
      <c r="E111" s="93">
        <v>200000</v>
      </c>
      <c r="F111" s="157">
        <f t="shared" si="1"/>
        <v>1.1111111111111112</v>
      </c>
    </row>
    <row r="112" spans="1:6" ht="12.75">
      <c r="A112" s="104"/>
      <c r="B112" s="104"/>
      <c r="C112" s="92" t="s">
        <v>86</v>
      </c>
      <c r="D112" s="93">
        <v>180000</v>
      </c>
      <c r="E112" s="93">
        <v>200000</v>
      </c>
      <c r="F112" s="157">
        <f t="shared" si="1"/>
        <v>1.1111111111111112</v>
      </c>
    </row>
    <row r="113" spans="1:6" ht="12.75">
      <c r="A113" s="104"/>
      <c r="B113" s="105">
        <v>85219</v>
      </c>
      <c r="C113" s="92" t="s">
        <v>61</v>
      </c>
      <c r="D113" s="93">
        <v>893448</v>
      </c>
      <c r="E113" s="93">
        <v>657428</v>
      </c>
      <c r="F113" s="157">
        <f t="shared" si="1"/>
        <v>0.7358324155406918</v>
      </c>
    </row>
    <row r="114" spans="1:6" ht="12.75">
      <c r="A114" s="104"/>
      <c r="B114" s="104"/>
      <c r="C114" s="92" t="s">
        <v>86</v>
      </c>
      <c r="D114" s="93">
        <v>893448</v>
      </c>
      <c r="E114" s="93">
        <v>657428</v>
      </c>
      <c r="F114" s="157">
        <f t="shared" si="1"/>
        <v>0.7358324155406918</v>
      </c>
    </row>
    <row r="115" spans="1:6" ht="12.75">
      <c r="A115" s="104"/>
      <c r="B115" s="105">
        <v>85228</v>
      </c>
      <c r="C115" s="92" t="s">
        <v>62</v>
      </c>
      <c r="D115" s="93">
        <v>22572</v>
      </c>
      <c r="E115" s="93">
        <v>22572</v>
      </c>
      <c r="F115" s="157">
        <f t="shared" si="1"/>
        <v>1</v>
      </c>
    </row>
    <row r="116" spans="1:6" ht="12.75">
      <c r="A116" s="104"/>
      <c r="B116" s="104"/>
      <c r="C116" s="92" t="s">
        <v>86</v>
      </c>
      <c r="D116" s="93">
        <v>22572</v>
      </c>
      <c r="E116" s="93">
        <v>22572</v>
      </c>
      <c r="F116" s="157">
        <f t="shared" si="1"/>
        <v>1</v>
      </c>
    </row>
    <row r="117" spans="1:6" ht="12.75">
      <c r="A117" s="104"/>
      <c r="B117" s="105">
        <v>85295</v>
      </c>
      <c r="C117" s="92" t="s">
        <v>36</v>
      </c>
      <c r="D117" s="93">
        <v>152000</v>
      </c>
      <c r="E117" s="93">
        <v>102000</v>
      </c>
      <c r="F117" s="157">
        <f t="shared" si="1"/>
        <v>0.6710526315789473</v>
      </c>
    </row>
    <row r="118" spans="1:6" ht="12.75">
      <c r="A118" s="104"/>
      <c r="B118" s="104"/>
      <c r="C118" s="92" t="s">
        <v>86</v>
      </c>
      <c r="D118" s="93">
        <v>152000</v>
      </c>
      <c r="E118" s="93">
        <v>102000</v>
      </c>
      <c r="F118" s="157">
        <f t="shared" si="1"/>
        <v>0.6710526315789473</v>
      </c>
    </row>
    <row r="119" spans="1:6" ht="12.75">
      <c r="A119" s="103">
        <v>853</v>
      </c>
      <c r="B119" s="104"/>
      <c r="C119" s="89" t="s">
        <v>246</v>
      </c>
      <c r="D119" s="90">
        <v>15000</v>
      </c>
      <c r="E119" s="90">
        <v>15000</v>
      </c>
      <c r="F119" s="156">
        <f t="shared" si="1"/>
        <v>1</v>
      </c>
    </row>
    <row r="120" spans="1:6" ht="12.75">
      <c r="A120" s="104"/>
      <c r="B120" s="105">
        <v>85395</v>
      </c>
      <c r="C120" s="92" t="s">
        <v>36</v>
      </c>
      <c r="D120" s="93">
        <v>15000</v>
      </c>
      <c r="E120" s="93">
        <v>15000</v>
      </c>
      <c r="F120" s="157">
        <f t="shared" si="1"/>
        <v>1</v>
      </c>
    </row>
    <row r="121" spans="1:6" ht="12.75">
      <c r="A121" s="104"/>
      <c r="B121" s="104"/>
      <c r="C121" s="92" t="s">
        <v>86</v>
      </c>
      <c r="D121" s="93">
        <v>15000</v>
      </c>
      <c r="E121" s="93">
        <v>15000</v>
      </c>
      <c r="F121" s="157">
        <f t="shared" si="1"/>
        <v>1</v>
      </c>
    </row>
    <row r="122" spans="1:6" ht="12.75">
      <c r="A122" s="103">
        <v>854</v>
      </c>
      <c r="B122" s="104"/>
      <c r="C122" s="89" t="s">
        <v>134</v>
      </c>
      <c r="D122" s="90">
        <v>495608</v>
      </c>
      <c r="E122" s="90">
        <v>15000</v>
      </c>
      <c r="F122" s="156">
        <f t="shared" si="1"/>
        <v>0.030265855272715532</v>
      </c>
    </row>
    <row r="123" spans="1:6" ht="12.75">
      <c r="A123" s="104"/>
      <c r="B123" s="105">
        <v>85415</v>
      </c>
      <c r="C123" s="92" t="s">
        <v>135</v>
      </c>
      <c r="D123" s="93">
        <v>495608</v>
      </c>
      <c r="E123" s="93">
        <v>15000</v>
      </c>
      <c r="F123" s="157">
        <f t="shared" si="1"/>
        <v>0.030265855272715532</v>
      </c>
    </row>
    <row r="124" spans="1:6" ht="12.75">
      <c r="A124" s="104"/>
      <c r="B124" s="104"/>
      <c r="C124" s="92" t="s">
        <v>86</v>
      </c>
      <c r="D124" s="93">
        <v>495608</v>
      </c>
      <c r="E124" s="93">
        <v>15000</v>
      </c>
      <c r="F124" s="157">
        <f t="shared" si="1"/>
        <v>0.030265855272715532</v>
      </c>
    </row>
    <row r="125" spans="1:6" ht="12.75">
      <c r="A125" s="103">
        <v>900</v>
      </c>
      <c r="B125" s="104"/>
      <c r="C125" s="89" t="s">
        <v>63</v>
      </c>
      <c r="D125" s="90">
        <v>949883</v>
      </c>
      <c r="E125" s="90">
        <v>954100</v>
      </c>
      <c r="F125" s="156">
        <f t="shared" si="1"/>
        <v>1.0044394941271715</v>
      </c>
    </row>
    <row r="126" spans="1:6" ht="12.75">
      <c r="A126" s="104"/>
      <c r="B126" s="105">
        <v>90001</v>
      </c>
      <c r="C126" s="92" t="s">
        <v>137</v>
      </c>
      <c r="D126" s="93">
        <v>2000</v>
      </c>
      <c r="E126" s="93">
        <v>5000</v>
      </c>
      <c r="F126" s="157">
        <f t="shared" si="1"/>
        <v>2.5</v>
      </c>
    </row>
    <row r="127" spans="1:6" ht="12.75">
      <c r="A127" s="104"/>
      <c r="B127" s="104"/>
      <c r="C127" s="92" t="s">
        <v>86</v>
      </c>
      <c r="D127" s="93">
        <v>2000</v>
      </c>
      <c r="E127" s="93">
        <v>5000</v>
      </c>
      <c r="F127" s="157">
        <f t="shared" si="1"/>
        <v>2.5</v>
      </c>
    </row>
    <row r="128" spans="1:6" ht="12.75">
      <c r="A128" s="104"/>
      <c r="B128" s="105">
        <v>90002</v>
      </c>
      <c r="C128" s="92" t="s">
        <v>139</v>
      </c>
      <c r="D128" s="93">
        <v>68600</v>
      </c>
      <c r="E128" s="93">
        <v>69000</v>
      </c>
      <c r="F128" s="157">
        <f t="shared" si="1"/>
        <v>1.0058309037900874</v>
      </c>
    </row>
    <row r="129" spans="1:6" ht="12.75">
      <c r="A129" s="104"/>
      <c r="B129" s="104"/>
      <c r="C129" s="92" t="s">
        <v>86</v>
      </c>
      <c r="D129" s="93">
        <v>68600</v>
      </c>
      <c r="E129" s="93">
        <v>69000</v>
      </c>
      <c r="F129" s="157">
        <f t="shared" si="1"/>
        <v>1.0058309037900874</v>
      </c>
    </row>
    <row r="130" spans="1:6" ht="12.75">
      <c r="A130" s="104"/>
      <c r="B130" s="105">
        <v>90003</v>
      </c>
      <c r="C130" s="92" t="s">
        <v>140</v>
      </c>
      <c r="D130" s="93">
        <v>300800</v>
      </c>
      <c r="E130" s="93">
        <v>310000</v>
      </c>
      <c r="F130" s="157">
        <f t="shared" si="1"/>
        <v>1.0305851063829787</v>
      </c>
    </row>
    <row r="131" spans="1:6" ht="12.75">
      <c r="A131" s="104"/>
      <c r="B131" s="104"/>
      <c r="C131" s="92" t="s">
        <v>86</v>
      </c>
      <c r="D131" s="93">
        <v>300800</v>
      </c>
      <c r="E131" s="93">
        <v>310000</v>
      </c>
      <c r="F131" s="157">
        <f aca="true" t="shared" si="2" ref="F131:F163">E131/D131</f>
        <v>1.0305851063829787</v>
      </c>
    </row>
    <row r="132" spans="1:6" ht="12.75">
      <c r="A132" s="104"/>
      <c r="B132" s="105">
        <v>90004</v>
      </c>
      <c r="C132" s="92" t="s">
        <v>141</v>
      </c>
      <c r="D132" s="93">
        <v>68000</v>
      </c>
      <c r="E132" s="93">
        <v>72000</v>
      </c>
      <c r="F132" s="157">
        <f t="shared" si="2"/>
        <v>1.0588235294117647</v>
      </c>
    </row>
    <row r="133" spans="1:6" ht="12.75">
      <c r="A133" s="104"/>
      <c r="B133" s="104"/>
      <c r="C133" s="92" t="s">
        <v>86</v>
      </c>
      <c r="D133" s="93">
        <v>68000</v>
      </c>
      <c r="E133" s="93">
        <v>72000</v>
      </c>
      <c r="F133" s="157">
        <f t="shared" si="2"/>
        <v>1.0588235294117647</v>
      </c>
    </row>
    <row r="134" spans="1:6" ht="12.75">
      <c r="A134" s="104"/>
      <c r="B134" s="105">
        <v>90013</v>
      </c>
      <c r="C134" s="92" t="s">
        <v>142</v>
      </c>
      <c r="D134" s="93">
        <v>12100</v>
      </c>
      <c r="E134" s="93">
        <v>13500</v>
      </c>
      <c r="F134" s="157">
        <f t="shared" si="2"/>
        <v>1.115702479338843</v>
      </c>
    </row>
    <row r="135" spans="1:6" ht="12.75">
      <c r="A135" s="104"/>
      <c r="B135" s="104"/>
      <c r="C135" s="92" t="s">
        <v>86</v>
      </c>
      <c r="D135" s="93">
        <v>12100</v>
      </c>
      <c r="E135" s="93">
        <v>13500</v>
      </c>
      <c r="F135" s="157">
        <f t="shared" si="2"/>
        <v>1.115702479338843</v>
      </c>
    </row>
    <row r="136" spans="1:6" ht="12.75">
      <c r="A136" s="104"/>
      <c r="B136" s="105">
        <v>90015</v>
      </c>
      <c r="C136" s="92" t="s">
        <v>143</v>
      </c>
      <c r="D136" s="93">
        <v>474000</v>
      </c>
      <c r="E136" s="93">
        <v>481100</v>
      </c>
      <c r="F136" s="157">
        <f t="shared" si="2"/>
        <v>1.0149789029535865</v>
      </c>
    </row>
    <row r="137" spans="1:6" ht="12.75">
      <c r="A137" s="104"/>
      <c r="B137" s="104"/>
      <c r="C137" s="92" t="s">
        <v>86</v>
      </c>
      <c r="D137" s="93">
        <v>462000</v>
      </c>
      <c r="E137" s="93">
        <v>391100</v>
      </c>
      <c r="F137" s="157">
        <f t="shared" si="2"/>
        <v>0.8465367965367966</v>
      </c>
    </row>
    <row r="138" spans="1:6" ht="12.75">
      <c r="A138" s="104"/>
      <c r="B138" s="104"/>
      <c r="C138" s="92" t="s">
        <v>94</v>
      </c>
      <c r="D138" s="93">
        <v>12000</v>
      </c>
      <c r="E138" s="93">
        <v>90000</v>
      </c>
      <c r="F138" s="157">
        <f t="shared" si="2"/>
        <v>7.5</v>
      </c>
    </row>
    <row r="139" spans="1:6" ht="12.75">
      <c r="A139" s="104"/>
      <c r="B139" s="105">
        <v>90095</v>
      </c>
      <c r="C139" s="92" t="s">
        <v>36</v>
      </c>
      <c r="D139" s="93">
        <v>24383</v>
      </c>
      <c r="E139" s="93">
        <v>3500</v>
      </c>
      <c r="F139" s="157">
        <f t="shared" si="2"/>
        <v>0.14354263216175203</v>
      </c>
    </row>
    <row r="140" spans="1:6" ht="12.75">
      <c r="A140" s="104"/>
      <c r="B140" s="104"/>
      <c r="C140" s="92" t="s">
        <v>86</v>
      </c>
      <c r="D140" s="93">
        <v>24383</v>
      </c>
      <c r="E140" s="93">
        <v>3500</v>
      </c>
      <c r="F140" s="157">
        <f t="shared" si="2"/>
        <v>0.14354263216175203</v>
      </c>
    </row>
    <row r="141" spans="1:6" ht="12.75">
      <c r="A141" s="103">
        <v>921</v>
      </c>
      <c r="B141" s="104"/>
      <c r="C141" s="89" t="s">
        <v>144</v>
      </c>
      <c r="D141" s="90">
        <v>1329665</v>
      </c>
      <c r="E141" s="90">
        <f>SUM(E142,E144,E146,E149,E152,E155)</f>
        <v>1190705</v>
      </c>
      <c r="F141" s="156">
        <f t="shared" si="2"/>
        <v>0.8954924736681796</v>
      </c>
    </row>
    <row r="142" spans="1:6" ht="12.75">
      <c r="A142" s="104"/>
      <c r="B142" s="105">
        <v>92103</v>
      </c>
      <c r="C142" s="92" t="s">
        <v>145</v>
      </c>
      <c r="D142" s="93">
        <v>75330</v>
      </c>
      <c r="E142" s="93">
        <v>75786</v>
      </c>
      <c r="F142" s="157">
        <f t="shared" si="2"/>
        <v>1.00605336519315</v>
      </c>
    </row>
    <row r="143" spans="1:6" ht="12.75">
      <c r="A143" s="104"/>
      <c r="B143" s="104"/>
      <c r="C143" s="92" t="s">
        <v>86</v>
      </c>
      <c r="D143" s="93">
        <v>75330</v>
      </c>
      <c r="E143" s="93">
        <v>75786</v>
      </c>
      <c r="F143" s="157">
        <f t="shared" si="2"/>
        <v>1.00605336519315</v>
      </c>
    </row>
    <row r="144" spans="1:6" ht="12.75">
      <c r="A144" s="104"/>
      <c r="B144" s="105">
        <v>92105</v>
      </c>
      <c r="C144" s="92" t="s">
        <v>147</v>
      </c>
      <c r="D144" s="93">
        <v>59350</v>
      </c>
      <c r="E144" s="93">
        <v>55000</v>
      </c>
      <c r="F144" s="157">
        <f t="shared" si="2"/>
        <v>0.9267059814658803</v>
      </c>
    </row>
    <row r="145" spans="1:6" ht="12.75">
      <c r="A145" s="104"/>
      <c r="B145" s="104"/>
      <c r="C145" s="92" t="s">
        <v>86</v>
      </c>
      <c r="D145" s="93">
        <v>59350</v>
      </c>
      <c r="E145" s="93">
        <v>55000</v>
      </c>
      <c r="F145" s="157">
        <f t="shared" si="2"/>
        <v>0.9267059814658803</v>
      </c>
    </row>
    <row r="146" spans="1:6" ht="12.75">
      <c r="A146" s="104"/>
      <c r="B146" s="105">
        <v>92109</v>
      </c>
      <c r="C146" s="92" t="s">
        <v>148</v>
      </c>
      <c r="D146" s="93">
        <v>629716</v>
      </c>
      <c r="E146" s="93">
        <f>SUM(E147:E148)</f>
        <v>622808</v>
      </c>
      <c r="F146" s="157">
        <f t="shared" si="2"/>
        <v>0.9890299754174898</v>
      </c>
    </row>
    <row r="147" spans="1:6" ht="12.75">
      <c r="A147" s="104"/>
      <c r="B147" s="104"/>
      <c r="C147" s="92" t="s">
        <v>86</v>
      </c>
      <c r="D147" s="93">
        <v>619716</v>
      </c>
      <c r="E147" s="93">
        <v>608808</v>
      </c>
      <c r="F147" s="157">
        <f t="shared" si="2"/>
        <v>0.9823983889394496</v>
      </c>
    </row>
    <row r="148" spans="1:6" ht="12.75">
      <c r="A148" s="104"/>
      <c r="B148" s="104"/>
      <c r="C148" s="92" t="s">
        <v>94</v>
      </c>
      <c r="D148" s="93">
        <v>10000</v>
      </c>
      <c r="E148" s="93">
        <v>14000</v>
      </c>
      <c r="F148" s="157">
        <f t="shared" si="2"/>
        <v>1.4</v>
      </c>
    </row>
    <row r="149" spans="1:6" ht="12.75">
      <c r="A149" s="104"/>
      <c r="B149" s="105">
        <v>92116</v>
      </c>
      <c r="C149" s="92" t="s">
        <v>149</v>
      </c>
      <c r="D149" s="93">
        <v>393490</v>
      </c>
      <c r="E149" s="93">
        <v>363741</v>
      </c>
      <c r="F149" s="157">
        <f t="shared" si="2"/>
        <v>0.9243970621870949</v>
      </c>
    </row>
    <row r="150" spans="1:6" ht="12.75">
      <c r="A150" s="104"/>
      <c r="B150" s="104"/>
      <c r="C150" s="92" t="s">
        <v>86</v>
      </c>
      <c r="D150" s="93">
        <v>353490</v>
      </c>
      <c r="E150" s="93">
        <v>363741</v>
      </c>
      <c r="F150" s="157">
        <f t="shared" si="2"/>
        <v>1.0289994059237886</v>
      </c>
    </row>
    <row r="151" spans="1:6" ht="12.75">
      <c r="A151" s="104"/>
      <c r="B151" s="104"/>
      <c r="C151" s="92" t="s">
        <v>94</v>
      </c>
      <c r="D151" s="93">
        <v>40000</v>
      </c>
      <c r="E151" s="93">
        <v>0</v>
      </c>
      <c r="F151" s="157">
        <f t="shared" si="2"/>
        <v>0</v>
      </c>
    </row>
    <row r="152" spans="1:6" ht="12.75">
      <c r="A152" s="104"/>
      <c r="B152" s="105">
        <v>92120</v>
      </c>
      <c r="C152" s="92" t="s">
        <v>216</v>
      </c>
      <c r="D152" s="93">
        <v>90000</v>
      </c>
      <c r="E152" s="93">
        <f>SUM(E153:E154)</f>
        <v>44750</v>
      </c>
      <c r="F152" s="157">
        <f t="shared" si="2"/>
        <v>0.49722222222222223</v>
      </c>
    </row>
    <row r="153" spans="1:6" ht="12.75">
      <c r="A153" s="104"/>
      <c r="B153" s="104"/>
      <c r="C153" s="92" t="s">
        <v>86</v>
      </c>
      <c r="D153" s="93">
        <v>20000</v>
      </c>
      <c r="E153" s="93">
        <v>29500</v>
      </c>
      <c r="F153" s="157">
        <f t="shared" si="2"/>
        <v>1.475</v>
      </c>
    </row>
    <row r="154" spans="1:6" ht="12.75">
      <c r="A154" s="104"/>
      <c r="B154" s="104"/>
      <c r="C154" s="92" t="s">
        <v>94</v>
      </c>
      <c r="D154" s="93">
        <v>70000</v>
      </c>
      <c r="E154" s="93">
        <v>15250</v>
      </c>
      <c r="F154" s="157">
        <f t="shared" si="2"/>
        <v>0.21785714285714286</v>
      </c>
    </row>
    <row r="155" spans="1:6" ht="12.75">
      <c r="A155" s="104"/>
      <c r="B155" s="105">
        <v>92195</v>
      </c>
      <c r="C155" s="92" t="s">
        <v>36</v>
      </c>
      <c r="D155" s="93">
        <v>81779</v>
      </c>
      <c r="E155" s="93">
        <v>28620</v>
      </c>
      <c r="F155" s="157">
        <f t="shared" si="2"/>
        <v>0.34996759559300067</v>
      </c>
    </row>
    <row r="156" spans="1:6" ht="12.75">
      <c r="A156" s="104"/>
      <c r="B156" s="104"/>
      <c r="C156" s="92" t="s">
        <v>86</v>
      </c>
      <c r="D156" s="93">
        <v>81779</v>
      </c>
      <c r="E156" s="93">
        <v>28620</v>
      </c>
      <c r="F156" s="157">
        <f t="shared" si="2"/>
        <v>0.34996759559300067</v>
      </c>
    </row>
    <row r="157" spans="1:6" ht="12.75">
      <c r="A157" s="103">
        <v>926</v>
      </c>
      <c r="B157" s="104"/>
      <c r="C157" s="89" t="s">
        <v>150</v>
      </c>
      <c r="D157" s="90">
        <v>431870</v>
      </c>
      <c r="E157" s="90">
        <v>2970238</v>
      </c>
      <c r="F157" s="156">
        <f t="shared" si="2"/>
        <v>6.87762058026721</v>
      </c>
    </row>
    <row r="158" spans="1:6" ht="12.75">
      <c r="A158" s="104"/>
      <c r="B158" s="105">
        <v>92601</v>
      </c>
      <c r="C158" s="92" t="s">
        <v>151</v>
      </c>
      <c r="D158" s="93">
        <v>109369</v>
      </c>
      <c r="E158" s="93">
        <v>2584238</v>
      </c>
      <c r="F158" s="157">
        <f t="shared" si="2"/>
        <v>23.62861505545447</v>
      </c>
    </row>
    <row r="159" spans="1:6" ht="12.75">
      <c r="A159" s="104"/>
      <c r="B159" s="104"/>
      <c r="C159" s="92" t="s">
        <v>86</v>
      </c>
      <c r="D159" s="93">
        <v>87309</v>
      </c>
      <c r="E159" s="93">
        <v>93230</v>
      </c>
      <c r="F159" s="157">
        <f t="shared" si="2"/>
        <v>1.0678166053900515</v>
      </c>
    </row>
    <row r="160" spans="1:6" ht="12.75">
      <c r="A160" s="104"/>
      <c r="B160" s="104"/>
      <c r="C160" s="92" t="s">
        <v>94</v>
      </c>
      <c r="D160" s="93">
        <v>22060</v>
      </c>
      <c r="E160" s="93">
        <v>2491008</v>
      </c>
      <c r="F160" s="157">
        <f t="shared" si="2"/>
        <v>112.91967361740707</v>
      </c>
    </row>
    <row r="161" spans="1:6" ht="12.75">
      <c r="A161" s="104"/>
      <c r="B161" s="105">
        <v>92605</v>
      </c>
      <c r="C161" s="92" t="s">
        <v>152</v>
      </c>
      <c r="D161" s="93">
        <v>322501</v>
      </c>
      <c r="E161" s="93">
        <v>386000</v>
      </c>
      <c r="F161" s="157">
        <f t="shared" si="2"/>
        <v>1.1968955135022836</v>
      </c>
    </row>
    <row r="162" spans="1:6" ht="12.75">
      <c r="A162" s="104"/>
      <c r="B162" s="104"/>
      <c r="C162" s="92" t="s">
        <v>86</v>
      </c>
      <c r="D162" s="93">
        <v>322501</v>
      </c>
      <c r="E162" s="93">
        <v>386000</v>
      </c>
      <c r="F162" s="157">
        <f t="shared" si="2"/>
        <v>1.1968955135022836</v>
      </c>
    </row>
    <row r="163" spans="1:6" ht="12.75">
      <c r="A163" s="107"/>
      <c r="B163" s="107"/>
      <c r="C163" s="99" t="s">
        <v>170</v>
      </c>
      <c r="D163" s="90">
        <f>SUM(D157,D141,D125,D122,D119,D100,D93,D74,D71,D68,D63,D46,D43,D39,D27,D20,D16,D12,D9,D2)</f>
        <v>31028870.33</v>
      </c>
      <c r="E163" s="90">
        <f>SUM(E157,E141,E125,E122,E119,E100,E93,E74,E71,E68,E63,E46,E43,E39,E27,E20,E16,E12,E9,E2)</f>
        <v>31250000</v>
      </c>
      <c r="F163" s="156">
        <f t="shared" si="2"/>
        <v>1.007126578172142</v>
      </c>
    </row>
  </sheetData>
  <sheetProtection/>
  <printOptions horizontalCentered="1"/>
  <pageMargins left="0.5118110236220472" right="0.4724409448818898" top="0.984251968503937" bottom="0.8267716535433072" header="0.5118110236220472" footer="0.5118110236220472"/>
  <pageSetup firstPageNumber="46" useFirstPageNumber="1" horizontalDpi="600" verticalDpi="600" orientation="landscape" paperSize="9" r:id="rId2"/>
  <headerFooter alignWithMargins="0">
    <oddHeader>&amp;L&amp;"Arial,Pogrubiony"OBJAŚNIENIA DO PROJEKTU BUDŻETU GMINY PACZKÓW NA 2009R.&amp;R&amp;8Zał. nr 2
Porównanie planu wydatków w 
latach 2008r. i 2009r.</oddHead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3.421875" style="185" bestFit="1" customWidth="1"/>
    <col min="2" max="2" width="24.8515625" style="22" customWidth="1"/>
    <col min="3" max="9" width="10.140625" style="21" bestFit="1" customWidth="1"/>
    <col min="10" max="16384" width="9.140625" style="21" customWidth="1"/>
  </cols>
  <sheetData>
    <row r="1" spans="1:9" ht="12.75" customHeight="1">
      <c r="A1" s="271" t="s">
        <v>0</v>
      </c>
      <c r="B1" s="267"/>
      <c r="C1" s="263" t="s">
        <v>191</v>
      </c>
      <c r="D1" s="264"/>
      <c r="E1" s="264"/>
      <c r="F1" s="264"/>
      <c r="G1" s="264"/>
      <c r="H1" s="264"/>
      <c r="I1" s="265"/>
    </row>
    <row r="2" spans="1:9" ht="12.75">
      <c r="A2" s="267"/>
      <c r="B2" s="267"/>
      <c r="C2" s="173" t="s">
        <v>413</v>
      </c>
      <c r="D2" s="173" t="s">
        <v>414</v>
      </c>
      <c r="E2" s="173" t="s">
        <v>415</v>
      </c>
      <c r="F2" s="173" t="s">
        <v>416</v>
      </c>
      <c r="G2" s="174" t="s">
        <v>436</v>
      </c>
      <c r="H2" s="174" t="s">
        <v>437</v>
      </c>
      <c r="I2" s="174" t="s">
        <v>438</v>
      </c>
    </row>
    <row r="3" spans="1:9" ht="12.75">
      <c r="A3" s="177" t="s">
        <v>417</v>
      </c>
      <c r="B3" s="158" t="s">
        <v>192</v>
      </c>
      <c r="C3" s="159">
        <v>11684544</v>
      </c>
      <c r="D3" s="159">
        <f>C3*105.5%+2117356</f>
        <v>14444549.92</v>
      </c>
      <c r="E3" s="159">
        <f>C3*110%</f>
        <v>12852998.4</v>
      </c>
      <c r="F3" s="159">
        <f>E3*105%</f>
        <v>13495648.32</v>
      </c>
      <c r="G3" s="159">
        <f aca="true" t="shared" si="0" ref="G3:I4">F3*105%</f>
        <v>14170430.736000001</v>
      </c>
      <c r="H3" s="159">
        <f t="shared" si="0"/>
        <v>14878952.272800002</v>
      </c>
      <c r="I3" s="159">
        <f t="shared" si="0"/>
        <v>15622899.886440003</v>
      </c>
    </row>
    <row r="4" spans="1:9" ht="27.75" customHeight="1">
      <c r="A4" s="178"/>
      <c r="B4" s="160" t="s">
        <v>418</v>
      </c>
      <c r="C4" s="161">
        <v>4150000</v>
      </c>
      <c r="D4" s="161">
        <f>C4*105%</f>
        <v>4357500</v>
      </c>
      <c r="E4" s="161">
        <f>D4*105%</f>
        <v>4575375</v>
      </c>
      <c r="F4" s="161">
        <f>E4*105%</f>
        <v>4804143.75</v>
      </c>
      <c r="G4" s="161">
        <f t="shared" si="0"/>
        <v>5044350.9375</v>
      </c>
      <c r="H4" s="161">
        <f t="shared" si="0"/>
        <v>5296568.484375</v>
      </c>
      <c r="I4" s="161">
        <f t="shared" si="0"/>
        <v>5561396.908593751</v>
      </c>
    </row>
    <row r="5" spans="1:9" ht="18.75" customHeight="1">
      <c r="A5" s="179"/>
      <c r="B5" s="162" t="s">
        <v>419</v>
      </c>
      <c r="C5" s="163">
        <v>732000</v>
      </c>
      <c r="D5" s="163">
        <f aca="true" t="shared" si="1" ref="D5:I5">C5*95%</f>
        <v>695400</v>
      </c>
      <c r="E5" s="163">
        <f t="shared" si="1"/>
        <v>660630</v>
      </c>
      <c r="F5" s="163">
        <f t="shared" si="1"/>
        <v>627598.5</v>
      </c>
      <c r="G5" s="163">
        <f t="shared" si="1"/>
        <v>596218.575</v>
      </c>
      <c r="H5" s="163">
        <f t="shared" si="1"/>
        <v>566407.6462499999</v>
      </c>
      <c r="I5" s="163">
        <f t="shared" si="1"/>
        <v>538087.2639374998</v>
      </c>
    </row>
    <row r="6" spans="1:9" ht="12.75">
      <c r="A6" s="180" t="s">
        <v>420</v>
      </c>
      <c r="B6" s="158" t="s">
        <v>193</v>
      </c>
      <c r="C6" s="159">
        <v>10999002</v>
      </c>
      <c r="D6" s="159">
        <f aca="true" t="shared" si="2" ref="D6:I6">C6*105%</f>
        <v>11548952.1</v>
      </c>
      <c r="E6" s="159">
        <f t="shared" si="2"/>
        <v>12126399.705</v>
      </c>
      <c r="F6" s="159">
        <f t="shared" si="2"/>
        <v>12732719.69025</v>
      </c>
      <c r="G6" s="159">
        <f t="shared" si="2"/>
        <v>13369355.6747625</v>
      </c>
      <c r="H6" s="159">
        <f t="shared" si="2"/>
        <v>14037823.458500626</v>
      </c>
      <c r="I6" s="159">
        <f t="shared" si="2"/>
        <v>14739714.631425658</v>
      </c>
    </row>
    <row r="7" spans="1:9" ht="31.5" customHeight="1">
      <c r="A7" s="180" t="s">
        <v>421</v>
      </c>
      <c r="B7" s="158" t="s">
        <v>194</v>
      </c>
      <c r="C7" s="159">
        <v>3864040</v>
      </c>
      <c r="D7" s="159">
        <f aca="true" t="shared" si="3" ref="D7:F8">C7*102.9%</f>
        <v>3976097.1600000006</v>
      </c>
      <c r="E7" s="159">
        <f t="shared" si="3"/>
        <v>4091403.977640001</v>
      </c>
      <c r="F7" s="159">
        <f t="shared" si="3"/>
        <v>4210054.692991561</v>
      </c>
      <c r="G7" s="159">
        <f aca="true" t="shared" si="4" ref="G7:I8">F7*102.9%</f>
        <v>4332146.279088317</v>
      </c>
      <c r="H7" s="159">
        <f t="shared" si="4"/>
        <v>4457778.52118188</v>
      </c>
      <c r="I7" s="159">
        <f t="shared" si="4"/>
        <v>4587054.098296154</v>
      </c>
    </row>
    <row r="8" spans="1:9" ht="30.75" customHeight="1">
      <c r="A8" s="180" t="s">
        <v>422</v>
      </c>
      <c r="B8" s="158" t="s">
        <v>195</v>
      </c>
      <c r="C8" s="159">
        <v>977592</v>
      </c>
      <c r="D8" s="159">
        <f t="shared" si="3"/>
        <v>1005942.1680000002</v>
      </c>
      <c r="E8" s="159">
        <f t="shared" si="3"/>
        <v>1035114.4908720003</v>
      </c>
      <c r="F8" s="159">
        <f t="shared" si="3"/>
        <v>1065132.8111072886</v>
      </c>
      <c r="G8" s="159">
        <f t="shared" si="4"/>
        <v>1096021.6626294001</v>
      </c>
      <c r="H8" s="159">
        <f t="shared" si="4"/>
        <v>1127806.2908456528</v>
      </c>
      <c r="I8" s="159">
        <f t="shared" si="4"/>
        <v>1160512.673280177</v>
      </c>
    </row>
    <row r="9" spans="1:9" ht="12.75">
      <c r="A9" s="266" t="s">
        <v>196</v>
      </c>
      <c r="B9" s="267"/>
      <c r="C9" s="164">
        <f aca="true" t="shared" si="5" ref="C9:I9">SUM(C3+C6+C7+C8)</f>
        <v>27525178</v>
      </c>
      <c r="D9" s="164">
        <f t="shared" si="5"/>
        <v>30975541.348</v>
      </c>
      <c r="E9" s="164">
        <f t="shared" si="5"/>
        <v>30105916.573512</v>
      </c>
      <c r="F9" s="164">
        <f t="shared" si="5"/>
        <v>31503555.514348853</v>
      </c>
      <c r="G9" s="164">
        <f t="shared" si="5"/>
        <v>32967954.35248022</v>
      </c>
      <c r="H9" s="164">
        <f t="shared" si="5"/>
        <v>34502360.543328166</v>
      </c>
      <c r="I9" s="164">
        <f t="shared" si="5"/>
        <v>36110181.289441995</v>
      </c>
    </row>
    <row r="10" spans="1:9" ht="18" customHeight="1">
      <c r="A10" s="181" t="s">
        <v>423</v>
      </c>
      <c r="B10" s="158" t="s">
        <v>197</v>
      </c>
      <c r="C10" s="159">
        <v>6580300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</row>
    <row r="11" spans="1:9" ht="27.75" customHeight="1">
      <c r="A11" s="181" t="s">
        <v>424</v>
      </c>
      <c r="B11" s="158" t="s">
        <v>198</v>
      </c>
      <c r="C11" s="159"/>
      <c r="D11" s="159"/>
      <c r="E11" s="159"/>
      <c r="F11" s="159"/>
      <c r="G11" s="159"/>
      <c r="H11" s="159"/>
      <c r="I11" s="159"/>
    </row>
    <row r="12" spans="1:9" ht="12.75">
      <c r="A12" s="181" t="s">
        <v>425</v>
      </c>
      <c r="B12" s="158" t="s">
        <v>199</v>
      </c>
      <c r="C12" s="159"/>
      <c r="D12" s="159"/>
      <c r="E12" s="159"/>
      <c r="F12" s="159"/>
      <c r="G12" s="159"/>
      <c r="H12" s="159"/>
      <c r="I12" s="159"/>
    </row>
    <row r="13" spans="1:9" ht="12.75">
      <c r="A13" s="181" t="s">
        <v>426</v>
      </c>
      <c r="B13" s="158" t="s">
        <v>200</v>
      </c>
      <c r="C13" s="159"/>
      <c r="D13" s="159"/>
      <c r="E13" s="159"/>
      <c r="F13" s="159"/>
      <c r="G13" s="159"/>
      <c r="H13" s="159"/>
      <c r="I13" s="159"/>
    </row>
    <row r="14" spans="1:9" ht="12.75">
      <c r="A14" s="181" t="s">
        <v>427</v>
      </c>
      <c r="B14" s="158" t="s">
        <v>201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</row>
    <row r="15" spans="1:9" ht="12.75">
      <c r="A15" s="181" t="s">
        <v>428</v>
      </c>
      <c r="B15" s="158" t="s">
        <v>202</v>
      </c>
      <c r="C15" s="159"/>
      <c r="D15" s="159"/>
      <c r="E15" s="159"/>
      <c r="F15" s="159"/>
      <c r="G15" s="159"/>
      <c r="H15" s="159"/>
      <c r="I15" s="159"/>
    </row>
    <row r="16" spans="1:9" ht="12.75">
      <c r="A16" s="266" t="s">
        <v>203</v>
      </c>
      <c r="B16" s="267"/>
      <c r="C16" s="164">
        <f aca="true" t="shared" si="6" ref="C16:I16">SUM(C10:C15)</f>
        <v>6580300</v>
      </c>
      <c r="D16" s="164">
        <f t="shared" si="6"/>
        <v>0</v>
      </c>
      <c r="E16" s="164">
        <f t="shared" si="6"/>
        <v>0</v>
      </c>
      <c r="F16" s="164">
        <f t="shared" si="6"/>
        <v>0</v>
      </c>
      <c r="G16" s="164">
        <f t="shared" si="6"/>
        <v>0</v>
      </c>
      <c r="H16" s="164">
        <f t="shared" si="6"/>
        <v>0</v>
      </c>
      <c r="I16" s="164">
        <f t="shared" si="6"/>
        <v>0</v>
      </c>
    </row>
    <row r="17" spans="1:9" ht="12.75">
      <c r="A17" s="181" t="s">
        <v>429</v>
      </c>
      <c r="B17" s="158" t="s">
        <v>204</v>
      </c>
      <c r="C17" s="159">
        <v>28280922</v>
      </c>
      <c r="D17" s="159">
        <v>28000000</v>
      </c>
      <c r="E17" s="159">
        <f>D17*99%</f>
        <v>27720000</v>
      </c>
      <c r="F17" s="159">
        <f>E17*99%</f>
        <v>27442800</v>
      </c>
      <c r="G17" s="159">
        <f>F17</f>
        <v>27442800</v>
      </c>
      <c r="H17" s="159">
        <f>G17</f>
        <v>27442800</v>
      </c>
      <c r="I17" s="159">
        <f>H17</f>
        <v>27442800</v>
      </c>
    </row>
    <row r="18" spans="1:9" ht="24">
      <c r="A18" s="182"/>
      <c r="B18" s="160" t="s">
        <v>205</v>
      </c>
      <c r="C18" s="161"/>
      <c r="D18" s="161"/>
      <c r="E18" s="161"/>
      <c r="F18" s="161"/>
      <c r="G18" s="161"/>
      <c r="H18" s="161"/>
      <c r="I18" s="161"/>
    </row>
    <row r="19" spans="1:9" ht="25.5" customHeight="1">
      <c r="A19" s="183"/>
      <c r="B19" s="165" t="s">
        <v>206</v>
      </c>
      <c r="C19" s="166">
        <v>325000</v>
      </c>
      <c r="D19" s="166">
        <v>550342</v>
      </c>
      <c r="E19" s="166">
        <v>392321</v>
      </c>
      <c r="F19" s="166">
        <v>276569</v>
      </c>
      <c r="G19" s="166">
        <v>181186</v>
      </c>
      <c r="H19" s="166">
        <v>109900</v>
      </c>
      <c r="I19" s="166">
        <v>38613</v>
      </c>
    </row>
    <row r="20" spans="1:9" ht="36">
      <c r="A20" s="184"/>
      <c r="B20" s="167" t="s">
        <v>207</v>
      </c>
      <c r="C20" s="163"/>
      <c r="D20" s="163"/>
      <c r="E20" s="163"/>
      <c r="F20" s="163"/>
      <c r="G20" s="163"/>
      <c r="H20" s="163"/>
      <c r="I20" s="163"/>
    </row>
    <row r="21" spans="1:9" ht="12.75">
      <c r="A21" s="181" t="s">
        <v>430</v>
      </c>
      <c r="B21" s="158" t="s">
        <v>94</v>
      </c>
      <c r="C21" s="159">
        <v>2969078</v>
      </c>
      <c r="D21" s="159">
        <v>49658</v>
      </c>
      <c r="E21" s="159">
        <v>616701</v>
      </c>
      <c r="F21" s="159">
        <v>2291540</v>
      </c>
      <c r="G21" s="159">
        <v>4428438</v>
      </c>
      <c r="H21" s="159">
        <v>5962845</v>
      </c>
      <c r="I21" s="159">
        <v>7570665</v>
      </c>
    </row>
    <row r="22" spans="1:9" ht="12.75">
      <c r="A22" s="266" t="s">
        <v>431</v>
      </c>
      <c r="B22" s="267"/>
      <c r="C22" s="164">
        <f aca="true" t="shared" si="7" ref="C22:I22">SUM(C17+C21)</f>
        <v>31250000</v>
      </c>
      <c r="D22" s="164">
        <f t="shared" si="7"/>
        <v>28049658</v>
      </c>
      <c r="E22" s="164">
        <f t="shared" si="7"/>
        <v>28336701</v>
      </c>
      <c r="F22" s="164">
        <f t="shared" si="7"/>
        <v>29734340</v>
      </c>
      <c r="G22" s="164">
        <f t="shared" si="7"/>
        <v>31871238</v>
      </c>
      <c r="H22" s="164">
        <f t="shared" si="7"/>
        <v>33405645</v>
      </c>
      <c r="I22" s="164">
        <f t="shared" si="7"/>
        <v>35013465</v>
      </c>
    </row>
    <row r="23" spans="1:10" ht="19.5" customHeight="1">
      <c r="A23" s="180" t="s">
        <v>432</v>
      </c>
      <c r="B23" s="168" t="s">
        <v>208</v>
      </c>
      <c r="C23" s="159">
        <v>2855478</v>
      </c>
      <c r="D23" s="159">
        <f>1829167+1096716</f>
        <v>2925883</v>
      </c>
      <c r="E23" s="159">
        <f>672500+1096716</f>
        <v>1769216</v>
      </c>
      <c r="F23" s="159">
        <f>672500+1096716</f>
        <v>1769216</v>
      </c>
      <c r="G23" s="159">
        <v>1096716</v>
      </c>
      <c r="H23" s="159">
        <v>1096716</v>
      </c>
      <c r="I23" s="159">
        <v>1096716</v>
      </c>
      <c r="J23" s="175"/>
    </row>
    <row r="24" spans="1:9" ht="30" customHeight="1">
      <c r="A24" s="180" t="s">
        <v>433</v>
      </c>
      <c r="B24" s="158" t="s">
        <v>209</v>
      </c>
      <c r="C24" s="159"/>
      <c r="D24" s="159"/>
      <c r="E24" s="159"/>
      <c r="F24" s="159"/>
      <c r="G24" s="159"/>
      <c r="H24" s="159"/>
      <c r="I24" s="159"/>
    </row>
    <row r="25" spans="1:9" ht="12.75">
      <c r="A25" s="180" t="s">
        <v>434</v>
      </c>
      <c r="B25" s="176" t="s">
        <v>439</v>
      </c>
      <c r="C25" s="159"/>
      <c r="D25" s="159"/>
      <c r="E25" s="159"/>
      <c r="F25" s="159"/>
      <c r="G25" s="159"/>
      <c r="H25" s="159"/>
      <c r="I25" s="159"/>
    </row>
    <row r="26" spans="1:9" ht="12.75">
      <c r="A26" s="266" t="s">
        <v>210</v>
      </c>
      <c r="B26" s="267"/>
      <c r="C26" s="164">
        <f aca="true" t="shared" si="8" ref="C26:I26">SUM(C23:C25)</f>
        <v>2855478</v>
      </c>
      <c r="D26" s="164">
        <f t="shared" si="8"/>
        <v>2925883</v>
      </c>
      <c r="E26" s="164">
        <f t="shared" si="8"/>
        <v>1769216</v>
      </c>
      <c r="F26" s="164">
        <f t="shared" si="8"/>
        <v>1769216</v>
      </c>
      <c r="G26" s="164">
        <f t="shared" si="8"/>
        <v>1096716</v>
      </c>
      <c r="H26" s="164">
        <f t="shared" si="8"/>
        <v>1096716</v>
      </c>
      <c r="I26" s="164">
        <f t="shared" si="8"/>
        <v>1096716</v>
      </c>
    </row>
    <row r="27" spans="1:9" ht="12.75">
      <c r="A27" s="266" t="s">
        <v>440</v>
      </c>
      <c r="B27" s="267"/>
      <c r="C27" s="164">
        <f aca="true" t="shared" si="9" ref="C27:I27">C9+C16-C22-C26</f>
        <v>0</v>
      </c>
      <c r="D27" s="164">
        <f t="shared" si="9"/>
        <v>0.3480000011622906</v>
      </c>
      <c r="E27" s="164">
        <f t="shared" si="9"/>
        <v>-0.4264880008995533</v>
      </c>
      <c r="F27" s="164">
        <f t="shared" si="9"/>
        <v>-0.485651146620512</v>
      </c>
      <c r="G27" s="164">
        <f t="shared" si="9"/>
        <v>0.3524802215397358</v>
      </c>
      <c r="H27" s="164">
        <f t="shared" si="9"/>
        <v>-0.4566718339920044</v>
      </c>
      <c r="I27" s="164">
        <f t="shared" si="9"/>
        <v>0.2894419953227043</v>
      </c>
    </row>
    <row r="28" spans="1:9" ht="33" customHeight="1">
      <c r="A28" s="269" t="s">
        <v>211</v>
      </c>
      <c r="B28" s="270"/>
      <c r="C28" s="169">
        <f aca="true" t="shared" si="10" ref="C28:I28">C23+C19</f>
        <v>3180478</v>
      </c>
      <c r="D28" s="169">
        <f t="shared" si="10"/>
        <v>3476225</v>
      </c>
      <c r="E28" s="169">
        <f t="shared" si="10"/>
        <v>2161537</v>
      </c>
      <c r="F28" s="169">
        <f t="shared" si="10"/>
        <v>2045785</v>
      </c>
      <c r="G28" s="169">
        <f t="shared" si="10"/>
        <v>1277902</v>
      </c>
      <c r="H28" s="169">
        <f t="shared" si="10"/>
        <v>1206616</v>
      </c>
      <c r="I28" s="169">
        <f t="shared" si="10"/>
        <v>1135329</v>
      </c>
    </row>
    <row r="29" spans="1:9" ht="31.5" customHeight="1">
      <c r="A29" s="261" t="s">
        <v>435</v>
      </c>
      <c r="B29" s="268"/>
      <c r="C29" s="170">
        <v>9754467</v>
      </c>
      <c r="D29" s="170">
        <f>SUM(E23:I23)</f>
        <v>6828580</v>
      </c>
      <c r="E29" s="170">
        <f>SUM(F23:I23)</f>
        <v>5059364</v>
      </c>
      <c r="F29" s="170">
        <f>SUM(G23:I23)</f>
        <v>3290148</v>
      </c>
      <c r="G29" s="170">
        <f>SUM(H23:I23)</f>
        <v>2193432</v>
      </c>
      <c r="H29" s="170">
        <f>SUM(I23)</f>
        <v>1096716</v>
      </c>
      <c r="I29" s="170">
        <v>0</v>
      </c>
    </row>
    <row r="30" spans="1:9" ht="50.25" customHeight="1">
      <c r="A30" s="261" t="s">
        <v>212</v>
      </c>
      <c r="B30" s="262"/>
      <c r="C30" s="170"/>
      <c r="D30" s="170"/>
      <c r="E30" s="170"/>
      <c r="F30" s="170"/>
      <c r="G30" s="170"/>
      <c r="H30" s="170"/>
      <c r="I30" s="170"/>
    </row>
    <row r="31" spans="1:9" ht="42.75" customHeight="1">
      <c r="A31" s="261" t="s">
        <v>213</v>
      </c>
      <c r="B31" s="262"/>
      <c r="C31" s="171">
        <f aca="true" t="shared" si="11" ref="C31:I31">C26/C9</f>
        <v>0.10374058253138273</v>
      </c>
      <c r="D31" s="171">
        <f t="shared" si="11"/>
        <v>0.0944578487629536</v>
      </c>
      <c r="E31" s="171">
        <f t="shared" si="11"/>
        <v>0.05876638884851638</v>
      </c>
      <c r="F31" s="171">
        <f t="shared" si="11"/>
        <v>0.056159248412268235</v>
      </c>
      <c r="G31" s="171">
        <f t="shared" si="11"/>
        <v>0.03326612225539837</v>
      </c>
      <c r="H31" s="171">
        <f t="shared" si="11"/>
        <v>0.03178669467043395</v>
      </c>
      <c r="I31" s="171">
        <f t="shared" si="11"/>
        <v>0.03037137895291213</v>
      </c>
    </row>
    <row r="32" spans="1:9" ht="43.5" customHeight="1">
      <c r="A32" s="261" t="s">
        <v>214</v>
      </c>
      <c r="B32" s="262"/>
      <c r="C32" s="170"/>
      <c r="D32" s="170"/>
      <c r="E32" s="170"/>
      <c r="F32" s="170"/>
      <c r="G32" s="170"/>
      <c r="H32" s="170"/>
      <c r="I32" s="170"/>
    </row>
    <row r="33" spans="1:9" ht="45.75" customHeight="1">
      <c r="A33" s="261" t="s">
        <v>215</v>
      </c>
      <c r="B33" s="262"/>
      <c r="C33" s="172">
        <f aca="true" t="shared" si="12" ref="C33:I33">C29/C9</f>
        <v>0.35438343032695374</v>
      </c>
      <c r="D33" s="172">
        <f t="shared" si="12"/>
        <v>0.22045070732689231</v>
      </c>
      <c r="E33" s="172">
        <f t="shared" si="12"/>
        <v>0.16805214973761554</v>
      </c>
      <c r="F33" s="172">
        <f t="shared" si="12"/>
        <v>0.10443735465038045</v>
      </c>
      <c r="G33" s="172">
        <f t="shared" si="12"/>
        <v>0.06653224451079674</v>
      </c>
      <c r="H33" s="172">
        <f t="shared" si="12"/>
        <v>0.03178669467043395</v>
      </c>
      <c r="I33" s="172">
        <f t="shared" si="12"/>
        <v>0</v>
      </c>
    </row>
  </sheetData>
  <sheetProtection/>
  <protectedRanges>
    <protectedRange sqref="C28:I33" name="Zakres5"/>
    <protectedRange sqref="C23:I25" name="Zakres4"/>
    <protectedRange sqref="C17:I21" name="Zakres3"/>
    <protectedRange sqref="C10:I15" name="Zakres2"/>
    <protectedRange sqref="C3:I8" name="Zakres1"/>
  </protectedRanges>
  <mergeCells count="13">
    <mergeCell ref="A27:B27"/>
    <mergeCell ref="A31:B31"/>
    <mergeCell ref="A32:B32"/>
    <mergeCell ref="A33:B33"/>
    <mergeCell ref="C1:I1"/>
    <mergeCell ref="A9:B9"/>
    <mergeCell ref="A16:B16"/>
    <mergeCell ref="A22:B22"/>
    <mergeCell ref="A26:B26"/>
    <mergeCell ref="A30:B30"/>
    <mergeCell ref="A29:B29"/>
    <mergeCell ref="A28:B28"/>
    <mergeCell ref="A1:B2"/>
  </mergeCells>
  <printOptions/>
  <pageMargins left="0.31496062992125984" right="0.2755905511811024" top="0.9055118110236221" bottom="0.6299212598425197" header="0.5118110236220472" footer="0.3937007874015748"/>
  <pageSetup firstPageNumber="51" useFirstPageNumber="1" horizontalDpi="600" verticalDpi="600" orientation="portrait" paperSize="9" r:id="rId1"/>
  <headerFooter alignWithMargins="0">
    <oddHeader>&amp;L&amp;"Arial,Pogrubiony"OBJAŚNIENIA DO PROJEKTU BUDŻETU GMINY PACZKÓW NA 2009R.&amp;R&amp;8Zał. nr 3
Prognoza zadłużenia Gminy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showGridLines="0" zoomScale="115" zoomScaleNormal="115" zoomScalePageLayoutView="0" workbookViewId="0" topLeftCell="A31">
      <selection activeCell="C47" sqref="C47:C48"/>
    </sheetView>
  </sheetViews>
  <sheetFormatPr defaultColWidth="8.00390625" defaultRowHeight="12.75"/>
  <cols>
    <col min="1" max="1" width="5.57421875" style="4" bestFit="1" customWidth="1"/>
    <col min="2" max="2" width="8.8515625" style="4" bestFit="1" customWidth="1"/>
    <col min="3" max="3" width="59.421875" style="4" customWidth="1"/>
    <col min="4" max="4" width="12.57421875" style="5" bestFit="1" customWidth="1"/>
    <col min="5" max="16384" width="8.00390625" style="4" customWidth="1"/>
  </cols>
  <sheetData>
    <row r="1" spans="1:4" ht="12.75">
      <c r="A1" s="85" t="s">
        <v>32</v>
      </c>
      <c r="B1" s="85" t="s">
        <v>33</v>
      </c>
      <c r="C1" s="85" t="s">
        <v>34</v>
      </c>
      <c r="D1" s="86" t="s">
        <v>217</v>
      </c>
    </row>
    <row r="2" spans="1:4" ht="12.75">
      <c r="A2" s="87">
        <v>10</v>
      </c>
      <c r="B2" s="88"/>
      <c r="C2" s="89" t="s">
        <v>35</v>
      </c>
      <c r="D2" s="90">
        <v>785</v>
      </c>
    </row>
    <row r="3" spans="1:4" ht="12.75">
      <c r="A3" s="88"/>
      <c r="B3" s="91">
        <v>1095</v>
      </c>
      <c r="C3" s="92" t="s">
        <v>36</v>
      </c>
      <c r="D3" s="93">
        <v>785</v>
      </c>
    </row>
    <row r="4" spans="1:4" ht="12.75">
      <c r="A4" s="94">
        <v>600</v>
      </c>
      <c r="B4" s="88"/>
      <c r="C4" s="89" t="s">
        <v>37</v>
      </c>
      <c r="D4" s="90">
        <v>4200</v>
      </c>
    </row>
    <row r="5" spans="1:4" ht="12.75">
      <c r="A5" s="88"/>
      <c r="B5" s="95">
        <v>60016</v>
      </c>
      <c r="C5" s="92" t="s">
        <v>38</v>
      </c>
      <c r="D5" s="93">
        <v>4200</v>
      </c>
    </row>
    <row r="6" spans="1:4" ht="12.75">
      <c r="A6" s="94">
        <v>700</v>
      </c>
      <c r="B6" s="88"/>
      <c r="C6" s="89" t="s">
        <v>39</v>
      </c>
      <c r="D6" s="90">
        <v>2028700</v>
      </c>
    </row>
    <row r="7" spans="1:4" ht="12.75">
      <c r="A7" s="88"/>
      <c r="B7" s="95">
        <v>70005</v>
      </c>
      <c r="C7" s="92" t="s">
        <v>40</v>
      </c>
      <c r="D7" s="93">
        <v>2028700</v>
      </c>
    </row>
    <row r="8" spans="1:4" ht="12.75">
      <c r="A8" s="94">
        <v>750</v>
      </c>
      <c r="B8" s="88"/>
      <c r="C8" s="89" t="s">
        <v>42</v>
      </c>
      <c r="D8" s="90">
        <v>101580</v>
      </c>
    </row>
    <row r="9" spans="1:4" ht="12.75">
      <c r="A9" s="88"/>
      <c r="B9" s="95">
        <v>75011</v>
      </c>
      <c r="C9" s="92" t="s">
        <v>43</v>
      </c>
      <c r="D9" s="93">
        <v>101580</v>
      </c>
    </row>
    <row r="10" spans="1:4" ht="12.75">
      <c r="A10" s="94">
        <v>751</v>
      </c>
      <c r="B10" s="88"/>
      <c r="C10" s="89" t="s">
        <v>253</v>
      </c>
      <c r="D10" s="90">
        <v>2260</v>
      </c>
    </row>
    <row r="11" spans="1:4" ht="18" customHeight="1">
      <c r="A11" s="88"/>
      <c r="B11" s="88"/>
      <c r="C11" s="89" t="s">
        <v>254</v>
      </c>
      <c r="D11" s="96"/>
    </row>
    <row r="12" spans="1:4" ht="12.75">
      <c r="A12" s="88"/>
      <c r="B12" s="95">
        <v>75101</v>
      </c>
      <c r="C12" s="92" t="s">
        <v>218</v>
      </c>
      <c r="D12" s="93">
        <v>2260</v>
      </c>
    </row>
    <row r="13" spans="1:4" ht="12.75">
      <c r="A13" s="94">
        <v>752</v>
      </c>
      <c r="B13" s="88"/>
      <c r="C13" s="89" t="s">
        <v>255</v>
      </c>
      <c r="D13" s="90">
        <v>1000</v>
      </c>
    </row>
    <row r="14" spans="1:4" ht="12.75">
      <c r="A14" s="88"/>
      <c r="B14" s="95">
        <v>75212</v>
      </c>
      <c r="C14" s="92" t="s">
        <v>256</v>
      </c>
      <c r="D14" s="93">
        <v>1000</v>
      </c>
    </row>
    <row r="15" spans="1:4" ht="12.75">
      <c r="A15" s="94">
        <v>754</v>
      </c>
      <c r="B15" s="88"/>
      <c r="C15" s="89" t="s">
        <v>44</v>
      </c>
      <c r="D15" s="90">
        <v>21000</v>
      </c>
    </row>
    <row r="16" spans="1:4" ht="12.75">
      <c r="A16" s="88"/>
      <c r="B16" s="95">
        <v>75414</v>
      </c>
      <c r="C16" s="92" t="s">
        <v>45</v>
      </c>
      <c r="D16" s="93">
        <v>1000</v>
      </c>
    </row>
    <row r="17" spans="1:4" ht="12.75">
      <c r="A17" s="88"/>
      <c r="B17" s="95">
        <v>75416</v>
      </c>
      <c r="C17" s="92" t="s">
        <v>46</v>
      </c>
      <c r="D17" s="93">
        <v>20000</v>
      </c>
    </row>
    <row r="18" spans="1:4" ht="12.75">
      <c r="A18" s="94">
        <v>756</v>
      </c>
      <c r="B18" s="88"/>
      <c r="C18" s="89" t="s">
        <v>257</v>
      </c>
      <c r="D18" s="90">
        <v>8912853</v>
      </c>
    </row>
    <row r="19" spans="1:4" ht="12.75">
      <c r="A19" s="88"/>
      <c r="B19" s="88"/>
      <c r="C19" s="89" t="s">
        <v>258</v>
      </c>
      <c r="D19" s="96"/>
    </row>
    <row r="20" spans="1:4" ht="12.75">
      <c r="A20" s="97"/>
      <c r="B20" s="97"/>
      <c r="C20" s="89" t="s">
        <v>259</v>
      </c>
      <c r="D20" s="98"/>
    </row>
    <row r="21" spans="1:4" ht="12.75">
      <c r="A21" s="88"/>
      <c r="B21" s="95">
        <v>75601</v>
      </c>
      <c r="C21" s="92" t="s">
        <v>47</v>
      </c>
      <c r="D21" s="93">
        <v>16500</v>
      </c>
    </row>
    <row r="22" spans="1:4" ht="17.25" customHeight="1">
      <c r="A22" s="88"/>
      <c r="B22" s="95">
        <v>75615</v>
      </c>
      <c r="C22" s="92" t="s">
        <v>260</v>
      </c>
      <c r="D22" s="93">
        <v>2532873</v>
      </c>
    </row>
    <row r="23" spans="1:4" ht="12.75">
      <c r="A23" s="88"/>
      <c r="B23" s="88"/>
      <c r="C23" s="92" t="s">
        <v>261</v>
      </c>
      <c r="D23" s="96"/>
    </row>
    <row r="24" spans="1:4" ht="12.75">
      <c r="A24" s="97"/>
      <c r="B24" s="97"/>
      <c r="C24" s="92" t="s">
        <v>262</v>
      </c>
      <c r="D24" s="98"/>
    </row>
    <row r="25" spans="1:4" ht="12.75">
      <c r="A25" s="88"/>
      <c r="B25" s="95">
        <v>75616</v>
      </c>
      <c r="C25" s="92" t="s">
        <v>263</v>
      </c>
      <c r="D25" s="93">
        <v>1832030</v>
      </c>
    </row>
    <row r="26" spans="1:4" ht="12.75">
      <c r="A26" s="88"/>
      <c r="B26" s="88"/>
      <c r="C26" s="92" t="s">
        <v>264</v>
      </c>
      <c r="D26" s="96"/>
    </row>
    <row r="27" spans="1:4" ht="12.75">
      <c r="A27" s="97"/>
      <c r="B27" s="97"/>
      <c r="C27" s="92" t="s">
        <v>265</v>
      </c>
      <c r="D27" s="98"/>
    </row>
    <row r="28" spans="1:4" ht="12.75">
      <c r="A28" s="88"/>
      <c r="B28" s="95">
        <v>75618</v>
      </c>
      <c r="C28" s="92" t="s">
        <v>266</v>
      </c>
      <c r="D28" s="93">
        <v>381450</v>
      </c>
    </row>
    <row r="29" spans="1:4" ht="12.75">
      <c r="A29" s="88"/>
      <c r="B29" s="88"/>
      <c r="C29" s="92" t="s">
        <v>267</v>
      </c>
      <c r="D29" s="96"/>
    </row>
    <row r="30" spans="1:4" ht="12.75">
      <c r="A30" s="88"/>
      <c r="B30" s="95">
        <v>75621</v>
      </c>
      <c r="C30" s="92" t="s">
        <v>48</v>
      </c>
      <c r="D30" s="93">
        <v>4150000</v>
      </c>
    </row>
    <row r="31" spans="1:4" ht="12.75">
      <c r="A31" s="94">
        <v>758</v>
      </c>
      <c r="B31" s="88"/>
      <c r="C31" s="89" t="s">
        <v>49</v>
      </c>
      <c r="D31" s="90">
        <v>11049002</v>
      </c>
    </row>
    <row r="32" spans="1:4" ht="12.75">
      <c r="A32" s="88"/>
      <c r="B32" s="95">
        <v>75801</v>
      </c>
      <c r="C32" s="92" t="s">
        <v>268</v>
      </c>
      <c r="D32" s="93">
        <v>7165563</v>
      </c>
    </row>
    <row r="33" spans="1:4" ht="12.75">
      <c r="A33" s="88"/>
      <c r="B33" s="88"/>
      <c r="C33" s="92" t="s">
        <v>269</v>
      </c>
      <c r="D33" s="96"/>
    </row>
    <row r="34" spans="1:4" ht="12.75">
      <c r="A34" s="88"/>
      <c r="B34" s="95">
        <v>75807</v>
      </c>
      <c r="C34" s="92" t="s">
        <v>50</v>
      </c>
      <c r="D34" s="93">
        <v>3823183</v>
      </c>
    </row>
    <row r="35" spans="1:4" ht="12.75">
      <c r="A35" s="88"/>
      <c r="B35" s="95">
        <v>75814</v>
      </c>
      <c r="C35" s="92" t="s">
        <v>233</v>
      </c>
      <c r="D35" s="93">
        <v>50000</v>
      </c>
    </row>
    <row r="36" spans="1:4" ht="12.75">
      <c r="A36" s="88"/>
      <c r="B36" s="95">
        <v>75831</v>
      </c>
      <c r="C36" s="92" t="s">
        <v>51</v>
      </c>
      <c r="D36" s="93">
        <v>10256</v>
      </c>
    </row>
    <row r="37" spans="1:4" ht="15.75" customHeight="1">
      <c r="A37" s="94">
        <v>801</v>
      </c>
      <c r="B37" s="88"/>
      <c r="C37" s="89" t="s">
        <v>53</v>
      </c>
      <c r="D37" s="90">
        <v>535048</v>
      </c>
    </row>
    <row r="38" spans="1:4" ht="12.75">
      <c r="A38" s="88"/>
      <c r="B38" s="95">
        <v>80101</v>
      </c>
      <c r="C38" s="92" t="s">
        <v>54</v>
      </c>
      <c r="D38" s="93">
        <v>173856</v>
      </c>
    </row>
    <row r="39" spans="1:4" ht="12.75">
      <c r="A39" s="88"/>
      <c r="B39" s="95">
        <v>80104</v>
      </c>
      <c r="C39" s="92" t="s">
        <v>219</v>
      </c>
      <c r="D39" s="93">
        <v>260000</v>
      </c>
    </row>
    <row r="40" spans="1:4" ht="12.75">
      <c r="A40" s="88"/>
      <c r="B40" s="95">
        <v>80110</v>
      </c>
      <c r="C40" s="92" t="s">
        <v>55</v>
      </c>
      <c r="D40" s="93">
        <v>19600</v>
      </c>
    </row>
    <row r="41" spans="1:4" ht="12.75">
      <c r="A41" s="88"/>
      <c r="B41" s="95">
        <v>80195</v>
      </c>
      <c r="C41" s="92" t="s">
        <v>36</v>
      </c>
      <c r="D41" s="93">
        <v>81592</v>
      </c>
    </row>
    <row r="42" spans="1:4" ht="18" customHeight="1">
      <c r="A42" s="94">
        <v>851</v>
      </c>
      <c r="B42" s="88"/>
      <c r="C42" s="89" t="s">
        <v>57</v>
      </c>
      <c r="D42" s="90">
        <v>170200</v>
      </c>
    </row>
    <row r="43" spans="1:4" ht="12.75">
      <c r="A43" s="88"/>
      <c r="B43" s="95">
        <v>85154</v>
      </c>
      <c r="C43" s="92" t="s">
        <v>59</v>
      </c>
      <c r="D43" s="93">
        <v>170000</v>
      </c>
    </row>
    <row r="44" spans="1:4" ht="12.75">
      <c r="A44" s="88"/>
      <c r="B44" s="95">
        <v>85195</v>
      </c>
      <c r="C44" s="92" t="s">
        <v>36</v>
      </c>
      <c r="D44" s="93">
        <v>200</v>
      </c>
    </row>
    <row r="45" spans="1:4" ht="12.75">
      <c r="A45" s="94">
        <v>852</v>
      </c>
      <c r="B45" s="88"/>
      <c r="C45" s="89" t="s">
        <v>60</v>
      </c>
      <c r="D45" s="90">
        <v>4697000</v>
      </c>
    </row>
    <row r="46" spans="1:4" ht="12.75">
      <c r="A46" s="88"/>
      <c r="B46" s="95">
        <v>85212</v>
      </c>
      <c r="C46" s="92" t="s">
        <v>453</v>
      </c>
      <c r="D46" s="93">
        <v>3557000</v>
      </c>
    </row>
    <row r="47" spans="1:4" ht="12.75">
      <c r="A47" s="88"/>
      <c r="B47" s="95"/>
      <c r="C47" s="92" t="s">
        <v>454</v>
      </c>
      <c r="D47" s="93"/>
    </row>
    <row r="48" spans="1:4" ht="12.75">
      <c r="A48" s="88"/>
      <c r="B48" s="88"/>
      <c r="C48" s="92" t="s">
        <v>455</v>
      </c>
      <c r="D48" s="96"/>
    </row>
    <row r="49" spans="1:4" ht="12.75">
      <c r="A49" s="88"/>
      <c r="B49" s="95">
        <v>85213</v>
      </c>
      <c r="C49" s="92" t="s">
        <v>272</v>
      </c>
      <c r="D49" s="93">
        <v>20000</v>
      </c>
    </row>
    <row r="50" spans="1:4" ht="12.75">
      <c r="A50" s="88"/>
      <c r="B50" s="88"/>
      <c r="C50" s="92" t="s">
        <v>273</v>
      </c>
      <c r="D50" s="96"/>
    </row>
    <row r="51" spans="1:4" ht="12.75">
      <c r="A51" s="97"/>
      <c r="B51" s="97"/>
      <c r="C51" s="92" t="s">
        <v>274</v>
      </c>
      <c r="D51" s="98"/>
    </row>
    <row r="52" spans="1:4" ht="12.75">
      <c r="A52" s="88"/>
      <c r="B52" s="95">
        <v>85214</v>
      </c>
      <c r="C52" s="92" t="s">
        <v>275</v>
      </c>
      <c r="D52" s="93">
        <v>826900</v>
      </c>
    </row>
    <row r="53" spans="1:4" ht="12.75">
      <c r="A53" s="88"/>
      <c r="B53" s="88"/>
      <c r="C53" s="92" t="s">
        <v>276</v>
      </c>
      <c r="D53" s="96"/>
    </row>
    <row r="54" spans="1:4" ht="12.75">
      <c r="A54" s="88"/>
      <c r="B54" s="95">
        <v>85219</v>
      </c>
      <c r="C54" s="92" t="s">
        <v>61</v>
      </c>
      <c r="D54" s="93">
        <v>161100</v>
      </c>
    </row>
    <row r="55" spans="1:4" ht="12.75">
      <c r="A55" s="88"/>
      <c r="B55" s="95">
        <v>85228</v>
      </c>
      <c r="C55" s="92" t="s">
        <v>62</v>
      </c>
      <c r="D55" s="93">
        <v>30000</v>
      </c>
    </row>
    <row r="56" spans="1:4" ht="12.75">
      <c r="A56" s="88"/>
      <c r="B56" s="95">
        <v>85295</v>
      </c>
      <c r="C56" s="92" t="s">
        <v>36</v>
      </c>
      <c r="D56" s="93">
        <v>102000</v>
      </c>
    </row>
    <row r="57" spans="1:4" ht="12.75">
      <c r="A57" s="94">
        <v>900</v>
      </c>
      <c r="B57" s="88"/>
      <c r="C57" s="89" t="s">
        <v>63</v>
      </c>
      <c r="D57" s="90">
        <v>1550</v>
      </c>
    </row>
    <row r="58" spans="1:4" ht="12.75">
      <c r="A58" s="88"/>
      <c r="B58" s="95">
        <v>90020</v>
      </c>
      <c r="C58" s="92" t="s">
        <v>277</v>
      </c>
      <c r="D58" s="93">
        <v>1550</v>
      </c>
    </row>
    <row r="59" spans="1:4" ht="12.75">
      <c r="A59" s="88"/>
      <c r="B59" s="88"/>
      <c r="C59" s="92" t="s">
        <v>278</v>
      </c>
      <c r="D59" s="96"/>
    </row>
    <row r="60" spans="1:4" ht="12.75">
      <c r="A60" s="97"/>
      <c r="B60" s="97"/>
      <c r="C60" s="99" t="s">
        <v>170</v>
      </c>
      <c r="D60" s="90">
        <v>27525178</v>
      </c>
    </row>
  </sheetData>
  <sheetProtection/>
  <printOptions/>
  <pageMargins left="0.6299212598425197" right="0.4724409448818898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&amp;L&amp;"Arial,Pogrubiony"BUDŻET GMINY PACZKÓW NA 2009.&amp;R&amp;8Zał. nr 2
Prognozowane dochody wg
działów i rozdziałów klasyfikacji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3"/>
  <sheetViews>
    <sheetView showGridLines="0" zoomScalePageLayoutView="0" workbookViewId="0" topLeftCell="A169">
      <selection activeCell="D141" sqref="D141:D143"/>
    </sheetView>
  </sheetViews>
  <sheetFormatPr defaultColWidth="8.00390625" defaultRowHeight="12.75"/>
  <cols>
    <col min="1" max="1" width="5.140625" style="8" bestFit="1" customWidth="1"/>
    <col min="2" max="2" width="7.7109375" style="8" bestFit="1" customWidth="1"/>
    <col min="3" max="3" width="4.421875" style="8" bestFit="1" customWidth="1"/>
    <col min="4" max="4" width="59.00390625" style="34" bestFit="1" customWidth="1"/>
    <col min="5" max="5" width="11.7109375" style="5" bestFit="1" customWidth="1"/>
    <col min="6" max="16384" width="8.00390625" style="4" customWidth="1"/>
  </cols>
  <sheetData>
    <row r="1" spans="1:5" s="8" customFormat="1" ht="12.75">
      <c r="A1" s="85" t="s">
        <v>32</v>
      </c>
      <c r="B1" s="85" t="s">
        <v>33</v>
      </c>
      <c r="C1" s="85" t="s">
        <v>279</v>
      </c>
      <c r="D1" s="85" t="s">
        <v>34</v>
      </c>
      <c r="E1" s="102" t="s">
        <v>217</v>
      </c>
    </row>
    <row r="2" spans="1:5" ht="12.75">
      <c r="A2" s="87">
        <v>10</v>
      </c>
      <c r="B2" s="88"/>
      <c r="C2" s="88"/>
      <c r="D2" s="89" t="s">
        <v>35</v>
      </c>
      <c r="E2" s="90">
        <v>785</v>
      </c>
    </row>
    <row r="3" spans="1:5" ht="12.75">
      <c r="A3" s="88"/>
      <c r="B3" s="91">
        <v>1095</v>
      </c>
      <c r="C3" s="88"/>
      <c r="D3" s="92" t="s">
        <v>36</v>
      </c>
      <c r="E3" s="93">
        <v>785</v>
      </c>
    </row>
    <row r="4" spans="1:5" ht="12.75">
      <c r="A4" s="88"/>
      <c r="B4" s="88"/>
      <c r="C4" s="88"/>
      <c r="D4" s="92" t="s">
        <v>280</v>
      </c>
      <c r="E4" s="93">
        <v>785</v>
      </c>
    </row>
    <row r="5" spans="1:5" ht="12.75">
      <c r="A5" s="88"/>
      <c r="B5" s="88"/>
      <c r="C5" s="100">
        <v>750</v>
      </c>
      <c r="D5" s="92" t="s">
        <v>281</v>
      </c>
      <c r="E5" s="93">
        <v>785</v>
      </c>
    </row>
    <row r="6" spans="1:5" ht="12.75">
      <c r="A6" s="88"/>
      <c r="B6" s="88"/>
      <c r="C6" s="88"/>
      <c r="D6" s="92" t="s">
        <v>282</v>
      </c>
      <c r="E6" s="96"/>
    </row>
    <row r="7" spans="1:5" ht="12.75">
      <c r="A7" s="97"/>
      <c r="B7" s="97"/>
      <c r="C7" s="97"/>
      <c r="D7" s="92" t="s">
        <v>283</v>
      </c>
      <c r="E7" s="98"/>
    </row>
    <row r="8" spans="1:5" ht="12.75">
      <c r="A8" s="94">
        <v>600</v>
      </c>
      <c r="B8" s="88"/>
      <c r="C8" s="88"/>
      <c r="D8" s="89" t="s">
        <v>37</v>
      </c>
      <c r="E8" s="90">
        <v>4200</v>
      </c>
    </row>
    <row r="9" spans="1:5" ht="12.75">
      <c r="A9" s="88"/>
      <c r="B9" s="95">
        <v>60016</v>
      </c>
      <c r="C9" s="88"/>
      <c r="D9" s="92" t="s">
        <v>38</v>
      </c>
      <c r="E9" s="93">
        <v>4200</v>
      </c>
    </row>
    <row r="10" spans="1:5" ht="12.75">
      <c r="A10" s="88"/>
      <c r="B10" s="88"/>
      <c r="C10" s="88"/>
      <c r="D10" s="92" t="s">
        <v>280</v>
      </c>
      <c r="E10" s="93">
        <v>4200</v>
      </c>
    </row>
    <row r="11" spans="1:5" ht="12.75">
      <c r="A11" s="88"/>
      <c r="B11" s="88"/>
      <c r="C11" s="100">
        <v>690</v>
      </c>
      <c r="D11" s="92" t="s">
        <v>65</v>
      </c>
      <c r="E11" s="93">
        <v>4200</v>
      </c>
    </row>
    <row r="12" spans="1:5" ht="12.75">
      <c r="A12" s="94">
        <v>700</v>
      </c>
      <c r="B12" s="88"/>
      <c r="C12" s="88"/>
      <c r="D12" s="89" t="s">
        <v>39</v>
      </c>
      <c r="E12" s="90">
        <v>2028700</v>
      </c>
    </row>
    <row r="13" spans="1:5" ht="12.75">
      <c r="A13" s="88"/>
      <c r="B13" s="95">
        <v>70005</v>
      </c>
      <c r="C13" s="88"/>
      <c r="D13" s="92" t="s">
        <v>40</v>
      </c>
      <c r="E13" s="93">
        <v>2028700</v>
      </c>
    </row>
    <row r="14" spans="1:5" ht="12.75">
      <c r="A14" s="88"/>
      <c r="B14" s="88"/>
      <c r="C14" s="88"/>
      <c r="D14" s="92" t="s">
        <v>280</v>
      </c>
      <c r="E14" s="93">
        <v>1291900</v>
      </c>
    </row>
    <row r="15" spans="1:5" ht="12.75">
      <c r="A15" s="88"/>
      <c r="B15" s="88"/>
      <c r="C15" s="100">
        <v>470</v>
      </c>
      <c r="D15" s="92" t="s">
        <v>284</v>
      </c>
      <c r="E15" s="93">
        <v>120000</v>
      </c>
    </row>
    <row r="16" spans="1:5" ht="12.75">
      <c r="A16" s="88"/>
      <c r="B16" s="88"/>
      <c r="C16" s="88"/>
      <c r="D16" s="92" t="s">
        <v>285</v>
      </c>
      <c r="E16" s="96"/>
    </row>
    <row r="17" spans="1:5" ht="12.75">
      <c r="A17" s="88"/>
      <c r="B17" s="88"/>
      <c r="C17" s="100">
        <v>490</v>
      </c>
      <c r="D17" s="92" t="s">
        <v>286</v>
      </c>
      <c r="E17" s="93">
        <v>2100</v>
      </c>
    </row>
    <row r="18" spans="1:5" ht="12.75">
      <c r="A18" s="88"/>
      <c r="B18" s="88"/>
      <c r="C18" s="88"/>
      <c r="D18" s="92" t="s">
        <v>287</v>
      </c>
      <c r="E18" s="96"/>
    </row>
    <row r="19" spans="1:5" ht="12.75">
      <c r="A19" s="88"/>
      <c r="B19" s="88"/>
      <c r="C19" s="100">
        <v>750</v>
      </c>
      <c r="D19" s="92" t="s">
        <v>281</v>
      </c>
      <c r="E19" s="93">
        <v>1143800</v>
      </c>
    </row>
    <row r="20" spans="1:5" ht="12.75">
      <c r="A20" s="88"/>
      <c r="B20" s="88"/>
      <c r="C20" s="88"/>
      <c r="D20" s="92" t="s">
        <v>282</v>
      </c>
      <c r="E20" s="96"/>
    </row>
    <row r="21" spans="1:5" ht="12.75">
      <c r="A21" s="97"/>
      <c r="B21" s="97"/>
      <c r="C21" s="97"/>
      <c r="D21" s="92" t="s">
        <v>283</v>
      </c>
      <c r="E21" s="98"/>
    </row>
    <row r="22" spans="1:5" ht="12.75">
      <c r="A22" s="88"/>
      <c r="B22" s="88"/>
      <c r="C22" s="100">
        <v>830</v>
      </c>
      <c r="D22" s="92" t="s">
        <v>66</v>
      </c>
      <c r="E22" s="93">
        <v>21000</v>
      </c>
    </row>
    <row r="23" spans="1:5" ht="12.75">
      <c r="A23" s="88"/>
      <c r="B23" s="88"/>
      <c r="C23" s="100">
        <v>920</v>
      </c>
      <c r="D23" s="92" t="s">
        <v>67</v>
      </c>
      <c r="E23" s="93">
        <v>5000</v>
      </c>
    </row>
    <row r="24" spans="1:5" ht="12.75">
      <c r="A24" s="88"/>
      <c r="B24" s="88"/>
      <c r="C24" s="88"/>
      <c r="D24" s="92" t="s">
        <v>288</v>
      </c>
      <c r="E24" s="93">
        <v>736800</v>
      </c>
    </row>
    <row r="25" spans="1:5" ht="12.75">
      <c r="A25" s="88"/>
      <c r="B25" s="88"/>
      <c r="C25" s="100">
        <v>760</v>
      </c>
      <c r="D25" s="92" t="s">
        <v>289</v>
      </c>
      <c r="E25" s="93">
        <v>4800</v>
      </c>
    </row>
    <row r="26" spans="1:5" ht="12.75">
      <c r="A26" s="88"/>
      <c r="B26" s="88"/>
      <c r="C26" s="88"/>
      <c r="D26" s="92" t="s">
        <v>290</v>
      </c>
      <c r="E26" s="96"/>
    </row>
    <row r="27" spans="1:5" ht="12.75">
      <c r="A27" s="88"/>
      <c r="B27" s="88"/>
      <c r="C27" s="100">
        <v>770</v>
      </c>
      <c r="D27" s="92" t="s">
        <v>291</v>
      </c>
      <c r="E27" s="93">
        <v>732000</v>
      </c>
    </row>
    <row r="28" spans="1:5" ht="12.75">
      <c r="A28" s="88"/>
      <c r="B28" s="88"/>
      <c r="C28" s="88"/>
      <c r="D28" s="92" t="s">
        <v>292</v>
      </c>
      <c r="E28" s="96"/>
    </row>
    <row r="29" spans="1:5" ht="12.75">
      <c r="A29" s="94">
        <v>750</v>
      </c>
      <c r="B29" s="88"/>
      <c r="C29" s="88"/>
      <c r="D29" s="89" t="s">
        <v>42</v>
      </c>
      <c r="E29" s="90">
        <v>101580</v>
      </c>
    </row>
    <row r="30" spans="1:5" ht="12.75">
      <c r="A30" s="88"/>
      <c r="B30" s="95">
        <v>75011</v>
      </c>
      <c r="C30" s="88"/>
      <c r="D30" s="92" t="s">
        <v>43</v>
      </c>
      <c r="E30" s="93">
        <v>101580</v>
      </c>
    </row>
    <row r="31" spans="1:5" ht="12.75">
      <c r="A31" s="88"/>
      <c r="B31" s="88"/>
      <c r="C31" s="88"/>
      <c r="D31" s="92" t="s">
        <v>280</v>
      </c>
      <c r="E31" s="93">
        <v>101580</v>
      </c>
    </row>
    <row r="32" spans="1:5" ht="12.75">
      <c r="A32" s="88"/>
      <c r="B32" s="88"/>
      <c r="C32" s="101">
        <v>2010</v>
      </c>
      <c r="D32" s="92" t="s">
        <v>293</v>
      </c>
      <c r="E32" s="93">
        <v>101580</v>
      </c>
    </row>
    <row r="33" spans="1:5" ht="12.75">
      <c r="A33" s="88"/>
      <c r="B33" s="88"/>
      <c r="C33" s="88"/>
      <c r="D33" s="92" t="s">
        <v>294</v>
      </c>
      <c r="E33" s="96"/>
    </row>
    <row r="34" spans="1:5" ht="12.75">
      <c r="A34" s="97"/>
      <c r="B34" s="97"/>
      <c r="C34" s="97"/>
      <c r="D34" s="92" t="s">
        <v>295</v>
      </c>
      <c r="E34" s="98"/>
    </row>
    <row r="35" spans="1:5" ht="12.75">
      <c r="A35" s="94">
        <v>751</v>
      </c>
      <c r="B35" s="88"/>
      <c r="C35" s="88"/>
      <c r="D35" s="89" t="s">
        <v>253</v>
      </c>
      <c r="E35" s="90">
        <v>2260</v>
      </c>
    </row>
    <row r="36" spans="1:5" ht="12.75">
      <c r="A36" s="88"/>
      <c r="B36" s="88"/>
      <c r="C36" s="88"/>
      <c r="D36" s="89" t="s">
        <v>254</v>
      </c>
      <c r="E36" s="96"/>
    </row>
    <row r="37" spans="1:5" ht="12.75">
      <c r="A37" s="88"/>
      <c r="B37" s="95">
        <v>75101</v>
      </c>
      <c r="C37" s="88"/>
      <c r="D37" s="92" t="s">
        <v>218</v>
      </c>
      <c r="E37" s="93">
        <v>2260</v>
      </c>
    </row>
    <row r="38" spans="1:5" ht="12.75">
      <c r="A38" s="88"/>
      <c r="B38" s="88"/>
      <c r="C38" s="88"/>
      <c r="D38" s="92" t="s">
        <v>280</v>
      </c>
      <c r="E38" s="93">
        <v>2260</v>
      </c>
    </row>
    <row r="39" spans="1:5" ht="12.75">
      <c r="A39" s="88"/>
      <c r="B39" s="88"/>
      <c r="C39" s="101">
        <v>2010</v>
      </c>
      <c r="D39" s="92" t="s">
        <v>293</v>
      </c>
      <c r="E39" s="93">
        <v>2260</v>
      </c>
    </row>
    <row r="40" spans="1:5" ht="12.75">
      <c r="A40" s="88"/>
      <c r="B40" s="88"/>
      <c r="C40" s="88"/>
      <c r="D40" s="92" t="s">
        <v>294</v>
      </c>
      <c r="E40" s="96"/>
    </row>
    <row r="41" spans="1:5" ht="12.75">
      <c r="A41" s="97"/>
      <c r="B41" s="97"/>
      <c r="C41" s="97"/>
      <c r="D41" s="92" t="s">
        <v>295</v>
      </c>
      <c r="E41" s="98"/>
    </row>
    <row r="42" spans="1:5" ht="12.75">
      <c r="A42" s="94">
        <v>752</v>
      </c>
      <c r="B42" s="88"/>
      <c r="C42" s="88"/>
      <c r="D42" s="89" t="s">
        <v>255</v>
      </c>
      <c r="E42" s="90">
        <v>1000</v>
      </c>
    </row>
    <row r="43" spans="1:5" ht="12.75">
      <c r="A43" s="88"/>
      <c r="B43" s="95">
        <v>75212</v>
      </c>
      <c r="C43" s="88"/>
      <c r="D43" s="92" t="s">
        <v>256</v>
      </c>
      <c r="E43" s="93">
        <v>1000</v>
      </c>
    </row>
    <row r="44" spans="1:5" ht="12.75">
      <c r="A44" s="88"/>
      <c r="B44" s="88"/>
      <c r="C44" s="88"/>
      <c r="D44" s="92" t="s">
        <v>280</v>
      </c>
      <c r="E44" s="93">
        <v>1000</v>
      </c>
    </row>
    <row r="45" spans="1:5" ht="12.75">
      <c r="A45" s="88"/>
      <c r="B45" s="88"/>
      <c r="C45" s="101">
        <v>2010</v>
      </c>
      <c r="D45" s="92" t="s">
        <v>293</v>
      </c>
      <c r="E45" s="93">
        <v>1000</v>
      </c>
    </row>
    <row r="46" spans="1:5" ht="12.75">
      <c r="A46" s="88"/>
      <c r="B46" s="88"/>
      <c r="C46" s="88"/>
      <c r="D46" s="92" t="s">
        <v>294</v>
      </c>
      <c r="E46" s="96"/>
    </row>
    <row r="47" spans="1:5" ht="12.75">
      <c r="A47" s="97"/>
      <c r="B47" s="97"/>
      <c r="C47" s="97"/>
      <c r="D47" s="92" t="s">
        <v>295</v>
      </c>
      <c r="E47" s="98"/>
    </row>
    <row r="48" spans="1:5" ht="12.75">
      <c r="A48" s="94">
        <v>754</v>
      </c>
      <c r="B48" s="88"/>
      <c r="C48" s="88"/>
      <c r="D48" s="89" t="s">
        <v>44</v>
      </c>
      <c r="E48" s="90">
        <v>21000</v>
      </c>
    </row>
    <row r="49" spans="1:5" ht="12.75">
      <c r="A49" s="88"/>
      <c r="B49" s="95">
        <v>75414</v>
      </c>
      <c r="C49" s="88"/>
      <c r="D49" s="92" t="s">
        <v>45</v>
      </c>
      <c r="E49" s="93">
        <v>1000</v>
      </c>
    </row>
    <row r="50" spans="1:5" ht="12.75">
      <c r="A50" s="88"/>
      <c r="B50" s="88"/>
      <c r="C50" s="88"/>
      <c r="D50" s="92" t="s">
        <v>280</v>
      </c>
      <c r="E50" s="93">
        <v>1000</v>
      </c>
    </row>
    <row r="51" spans="1:5" ht="12.75">
      <c r="A51" s="88"/>
      <c r="B51" s="88"/>
      <c r="C51" s="101">
        <v>2010</v>
      </c>
      <c r="D51" s="92" t="s">
        <v>293</v>
      </c>
      <c r="E51" s="93">
        <v>1000</v>
      </c>
    </row>
    <row r="52" spans="1:5" ht="12.75">
      <c r="A52" s="88"/>
      <c r="B52" s="88"/>
      <c r="C52" s="88"/>
      <c r="D52" s="92" t="s">
        <v>294</v>
      </c>
      <c r="E52" s="96"/>
    </row>
    <row r="53" spans="1:5" ht="12.75">
      <c r="A53" s="97"/>
      <c r="B53" s="97"/>
      <c r="C53" s="97"/>
      <c r="D53" s="92" t="s">
        <v>295</v>
      </c>
      <c r="E53" s="98"/>
    </row>
    <row r="54" spans="1:5" ht="12.75">
      <c r="A54" s="88"/>
      <c r="B54" s="95">
        <v>75416</v>
      </c>
      <c r="C54" s="88"/>
      <c r="D54" s="92" t="s">
        <v>46</v>
      </c>
      <c r="E54" s="93">
        <v>20000</v>
      </c>
    </row>
    <row r="55" spans="1:5" ht="12.75">
      <c r="A55" s="88"/>
      <c r="B55" s="88"/>
      <c r="C55" s="88"/>
      <c r="D55" s="92" t="s">
        <v>280</v>
      </c>
      <c r="E55" s="93">
        <v>20000</v>
      </c>
    </row>
    <row r="56" spans="1:5" ht="12.75">
      <c r="A56" s="88"/>
      <c r="B56" s="88"/>
      <c r="C56" s="100">
        <v>570</v>
      </c>
      <c r="D56" s="92" t="s">
        <v>220</v>
      </c>
      <c r="E56" s="93">
        <v>20000</v>
      </c>
    </row>
    <row r="57" spans="1:5" ht="12.75">
      <c r="A57" s="94">
        <v>756</v>
      </c>
      <c r="B57" s="88"/>
      <c r="C57" s="88"/>
      <c r="D57" s="89" t="s">
        <v>257</v>
      </c>
      <c r="E57" s="90">
        <v>8912853</v>
      </c>
    </row>
    <row r="58" spans="1:5" ht="12.75">
      <c r="A58" s="88"/>
      <c r="B58" s="88"/>
      <c r="C58" s="88"/>
      <c r="D58" s="89" t="s">
        <v>258</v>
      </c>
      <c r="E58" s="96"/>
    </row>
    <row r="59" spans="1:5" ht="12.75">
      <c r="A59" s="97"/>
      <c r="B59" s="97"/>
      <c r="C59" s="97"/>
      <c r="D59" s="89" t="s">
        <v>259</v>
      </c>
      <c r="E59" s="98"/>
    </row>
    <row r="60" spans="1:5" ht="12.75">
      <c r="A60" s="88"/>
      <c r="B60" s="95">
        <v>75601</v>
      </c>
      <c r="C60" s="88"/>
      <c r="D60" s="92" t="s">
        <v>47</v>
      </c>
      <c r="E60" s="93">
        <v>16500</v>
      </c>
    </row>
    <row r="61" spans="1:5" ht="12.75">
      <c r="A61" s="88"/>
      <c r="B61" s="88"/>
      <c r="C61" s="88"/>
      <c r="D61" s="92" t="s">
        <v>280</v>
      </c>
      <c r="E61" s="93">
        <v>16500</v>
      </c>
    </row>
    <row r="62" spans="1:5" ht="12.75">
      <c r="A62" s="88"/>
      <c r="B62" s="88"/>
      <c r="C62" s="100">
        <v>350</v>
      </c>
      <c r="D62" s="92" t="s">
        <v>296</v>
      </c>
      <c r="E62" s="93">
        <v>15000</v>
      </c>
    </row>
    <row r="63" spans="1:5" ht="12.75">
      <c r="A63" s="88"/>
      <c r="B63" s="88"/>
      <c r="C63" s="88"/>
      <c r="D63" s="92" t="s">
        <v>297</v>
      </c>
      <c r="E63" s="96"/>
    </row>
    <row r="64" spans="1:5" ht="12.75">
      <c r="A64" s="88"/>
      <c r="B64" s="88"/>
      <c r="C64" s="100">
        <v>910</v>
      </c>
      <c r="D64" s="92" t="s">
        <v>68</v>
      </c>
      <c r="E64" s="93">
        <v>1500</v>
      </c>
    </row>
    <row r="65" spans="1:5" ht="12.75">
      <c r="A65" s="88"/>
      <c r="B65" s="95">
        <v>75615</v>
      </c>
      <c r="C65" s="88"/>
      <c r="D65" s="92" t="s">
        <v>260</v>
      </c>
      <c r="E65" s="93">
        <v>2532873</v>
      </c>
    </row>
    <row r="66" spans="1:5" ht="12.75">
      <c r="A66" s="88"/>
      <c r="B66" s="88"/>
      <c r="C66" s="88"/>
      <c r="D66" s="92" t="s">
        <v>261</v>
      </c>
      <c r="E66" s="96"/>
    </row>
    <row r="67" spans="1:5" ht="12.75">
      <c r="A67" s="97"/>
      <c r="B67" s="97"/>
      <c r="C67" s="97"/>
      <c r="D67" s="92" t="s">
        <v>262</v>
      </c>
      <c r="E67" s="98"/>
    </row>
    <row r="68" spans="1:5" ht="12.75">
      <c r="A68" s="88"/>
      <c r="B68" s="88"/>
      <c r="C68" s="88"/>
      <c r="D68" s="92" t="s">
        <v>280</v>
      </c>
      <c r="E68" s="93">
        <v>2532873</v>
      </c>
    </row>
    <row r="69" spans="1:5" ht="12.75">
      <c r="A69" s="88"/>
      <c r="B69" s="88"/>
      <c r="C69" s="100">
        <v>310</v>
      </c>
      <c r="D69" s="92" t="s">
        <v>69</v>
      </c>
      <c r="E69" s="93">
        <v>2003000</v>
      </c>
    </row>
    <row r="70" spans="1:5" ht="12.75">
      <c r="A70" s="88"/>
      <c r="B70" s="88"/>
      <c r="C70" s="100">
        <v>320</v>
      </c>
      <c r="D70" s="92" t="s">
        <v>70</v>
      </c>
      <c r="E70" s="93">
        <v>480000</v>
      </c>
    </row>
    <row r="71" spans="1:5" ht="12.75">
      <c r="A71" s="88"/>
      <c r="B71" s="88"/>
      <c r="C71" s="100">
        <v>330</v>
      </c>
      <c r="D71" s="92" t="s">
        <v>71</v>
      </c>
      <c r="E71" s="93">
        <v>1850</v>
      </c>
    </row>
    <row r="72" spans="1:5" ht="12.75">
      <c r="A72" s="88"/>
      <c r="B72" s="88"/>
      <c r="C72" s="100">
        <v>340</v>
      </c>
      <c r="D72" s="92" t="s">
        <v>72</v>
      </c>
      <c r="E72" s="93">
        <v>20000</v>
      </c>
    </row>
    <row r="73" spans="1:5" ht="12.75">
      <c r="A73" s="88"/>
      <c r="B73" s="88"/>
      <c r="C73" s="100">
        <v>910</v>
      </c>
      <c r="D73" s="92" t="s">
        <v>68</v>
      </c>
      <c r="E73" s="93">
        <v>20000</v>
      </c>
    </row>
    <row r="74" spans="1:5" ht="12.75">
      <c r="A74" s="88"/>
      <c r="B74" s="88"/>
      <c r="C74" s="100">
        <v>920</v>
      </c>
      <c r="D74" s="92" t="s">
        <v>67</v>
      </c>
      <c r="E74" s="93">
        <v>7000</v>
      </c>
    </row>
    <row r="75" spans="1:5" ht="12.75">
      <c r="A75" s="88"/>
      <c r="B75" s="88"/>
      <c r="C75" s="101">
        <v>2680</v>
      </c>
      <c r="D75" s="92" t="s">
        <v>234</v>
      </c>
      <c r="E75" s="93">
        <v>1023</v>
      </c>
    </row>
    <row r="76" spans="1:5" ht="12.75">
      <c r="A76" s="88"/>
      <c r="B76" s="95">
        <v>75616</v>
      </c>
      <c r="C76" s="88"/>
      <c r="D76" s="92" t="s">
        <v>263</v>
      </c>
      <c r="E76" s="93">
        <v>1832030</v>
      </c>
    </row>
    <row r="77" spans="1:5" ht="12.75">
      <c r="A77" s="88"/>
      <c r="B77" s="88"/>
      <c r="C77" s="88"/>
      <c r="D77" s="92" t="s">
        <v>264</v>
      </c>
      <c r="E77" s="96"/>
    </row>
    <row r="78" spans="1:5" ht="12.75">
      <c r="A78" s="97"/>
      <c r="B78" s="97"/>
      <c r="C78" s="97"/>
      <c r="D78" s="92" t="s">
        <v>265</v>
      </c>
      <c r="E78" s="98"/>
    </row>
    <row r="79" spans="1:5" ht="12.75">
      <c r="A79" s="88"/>
      <c r="B79" s="88"/>
      <c r="C79" s="88"/>
      <c r="D79" s="92" t="s">
        <v>280</v>
      </c>
      <c r="E79" s="93">
        <v>1832030</v>
      </c>
    </row>
    <row r="80" spans="1:5" ht="12.75">
      <c r="A80" s="88"/>
      <c r="B80" s="88"/>
      <c r="C80" s="100">
        <v>310</v>
      </c>
      <c r="D80" s="92" t="s">
        <v>69</v>
      </c>
      <c r="E80" s="93">
        <v>870000</v>
      </c>
    </row>
    <row r="81" spans="1:5" ht="12.75">
      <c r="A81" s="88"/>
      <c r="B81" s="88"/>
      <c r="C81" s="100">
        <v>320</v>
      </c>
      <c r="D81" s="92" t="s">
        <v>70</v>
      </c>
      <c r="E81" s="93">
        <v>470000</v>
      </c>
    </row>
    <row r="82" spans="1:5" ht="12.75">
      <c r="A82" s="88"/>
      <c r="B82" s="88"/>
      <c r="C82" s="100">
        <v>330</v>
      </c>
      <c r="D82" s="92" t="s">
        <v>71</v>
      </c>
      <c r="E82" s="93">
        <v>580</v>
      </c>
    </row>
    <row r="83" spans="1:5" ht="12.75">
      <c r="A83" s="88"/>
      <c r="B83" s="88"/>
      <c r="C83" s="100">
        <v>340</v>
      </c>
      <c r="D83" s="92" t="s">
        <v>72</v>
      </c>
      <c r="E83" s="93">
        <v>85000</v>
      </c>
    </row>
    <row r="84" spans="1:5" ht="12.75">
      <c r="A84" s="88"/>
      <c r="B84" s="88"/>
      <c r="C84" s="100">
        <v>360</v>
      </c>
      <c r="D84" s="92" t="s">
        <v>74</v>
      </c>
      <c r="E84" s="93">
        <v>20000</v>
      </c>
    </row>
    <row r="85" spans="1:5" ht="12.75">
      <c r="A85" s="88"/>
      <c r="B85" s="88"/>
      <c r="C85" s="100">
        <v>370</v>
      </c>
      <c r="D85" s="92" t="s">
        <v>382</v>
      </c>
      <c r="E85" s="93">
        <v>450</v>
      </c>
    </row>
    <row r="86" spans="1:5" ht="12.75">
      <c r="A86" s="88"/>
      <c r="B86" s="88"/>
      <c r="C86" s="100">
        <v>430</v>
      </c>
      <c r="D86" s="92" t="s">
        <v>75</v>
      </c>
      <c r="E86" s="93">
        <v>65000</v>
      </c>
    </row>
    <row r="87" spans="1:5" ht="12.75">
      <c r="A87" s="88"/>
      <c r="B87" s="88"/>
      <c r="C87" s="100">
        <v>500</v>
      </c>
      <c r="D87" s="92" t="s">
        <v>73</v>
      </c>
      <c r="E87" s="93">
        <v>300000</v>
      </c>
    </row>
    <row r="88" spans="1:5" ht="12.75">
      <c r="A88" s="88"/>
      <c r="B88" s="88"/>
      <c r="C88" s="100">
        <v>910</v>
      </c>
      <c r="D88" s="92" t="s">
        <v>68</v>
      </c>
      <c r="E88" s="93">
        <v>20000</v>
      </c>
    </row>
    <row r="89" spans="1:5" ht="12.75">
      <c r="A89" s="88"/>
      <c r="B89" s="88"/>
      <c r="C89" s="100">
        <v>920</v>
      </c>
      <c r="D89" s="92" t="s">
        <v>67</v>
      </c>
      <c r="E89" s="93">
        <v>1000</v>
      </c>
    </row>
    <row r="90" spans="1:5" ht="12.75">
      <c r="A90" s="88"/>
      <c r="B90" s="95">
        <v>75618</v>
      </c>
      <c r="C90" s="88"/>
      <c r="D90" s="92" t="s">
        <v>266</v>
      </c>
      <c r="E90" s="93">
        <v>381450</v>
      </c>
    </row>
    <row r="91" spans="1:5" ht="12.75">
      <c r="A91" s="88"/>
      <c r="B91" s="88"/>
      <c r="C91" s="88"/>
      <c r="D91" s="92" t="s">
        <v>267</v>
      </c>
      <c r="E91" s="96"/>
    </row>
    <row r="92" spans="1:5" ht="12.75">
      <c r="A92" s="88"/>
      <c r="B92" s="88"/>
      <c r="C92" s="88"/>
      <c r="D92" s="92" t="s">
        <v>280</v>
      </c>
      <c r="E92" s="93">
        <v>381450</v>
      </c>
    </row>
    <row r="93" spans="1:5" ht="12.75">
      <c r="A93" s="88"/>
      <c r="B93" s="88"/>
      <c r="C93" s="100">
        <v>410</v>
      </c>
      <c r="D93" s="92" t="s">
        <v>76</v>
      </c>
      <c r="E93" s="93">
        <v>60000</v>
      </c>
    </row>
    <row r="94" spans="1:5" ht="12.75">
      <c r="A94" s="88"/>
      <c r="B94" s="88"/>
      <c r="C94" s="100">
        <v>460</v>
      </c>
      <c r="D94" s="92" t="s">
        <v>77</v>
      </c>
      <c r="E94" s="93">
        <v>73000</v>
      </c>
    </row>
    <row r="95" spans="1:5" ht="12.75">
      <c r="A95" s="88"/>
      <c r="B95" s="88"/>
      <c r="C95" s="100">
        <v>490</v>
      </c>
      <c r="D95" s="92" t="s">
        <v>286</v>
      </c>
      <c r="E95" s="93">
        <v>244250</v>
      </c>
    </row>
    <row r="96" spans="1:5" ht="12.75">
      <c r="A96" s="88"/>
      <c r="B96" s="88"/>
      <c r="C96" s="88"/>
      <c r="D96" s="92" t="s">
        <v>287</v>
      </c>
      <c r="E96" s="96"/>
    </row>
    <row r="97" spans="1:5" ht="12.75">
      <c r="A97" s="88"/>
      <c r="B97" s="88"/>
      <c r="C97" s="100">
        <v>690</v>
      </c>
      <c r="D97" s="92" t="s">
        <v>65</v>
      </c>
      <c r="E97" s="93">
        <v>200</v>
      </c>
    </row>
    <row r="98" spans="1:5" ht="12.75">
      <c r="A98" s="88"/>
      <c r="B98" s="88"/>
      <c r="C98" s="100">
        <v>910</v>
      </c>
      <c r="D98" s="92" t="s">
        <v>68</v>
      </c>
      <c r="E98" s="93">
        <v>4000</v>
      </c>
    </row>
    <row r="99" spans="1:5" ht="12.75">
      <c r="A99" s="88"/>
      <c r="B99" s="95">
        <v>75621</v>
      </c>
      <c r="C99" s="88"/>
      <c r="D99" s="92" t="s">
        <v>48</v>
      </c>
      <c r="E99" s="93">
        <v>4150000</v>
      </c>
    </row>
    <row r="100" spans="1:5" ht="12.75">
      <c r="A100" s="88"/>
      <c r="B100" s="88"/>
      <c r="C100" s="88"/>
      <c r="D100" s="92" t="s">
        <v>280</v>
      </c>
      <c r="E100" s="93">
        <v>4150000</v>
      </c>
    </row>
    <row r="101" spans="1:5" ht="12.75">
      <c r="A101" s="88"/>
      <c r="B101" s="88"/>
      <c r="C101" s="100">
        <v>10</v>
      </c>
      <c r="D101" s="92" t="s">
        <v>78</v>
      </c>
      <c r="E101" s="93">
        <v>4000000</v>
      </c>
    </row>
    <row r="102" spans="1:5" ht="12.75">
      <c r="A102" s="88"/>
      <c r="B102" s="88"/>
      <c r="C102" s="100">
        <v>20</v>
      </c>
      <c r="D102" s="92" t="s">
        <v>79</v>
      </c>
      <c r="E102" s="93">
        <v>150000</v>
      </c>
    </row>
    <row r="103" spans="1:5" ht="12.75">
      <c r="A103" s="94">
        <v>758</v>
      </c>
      <c r="B103" s="88"/>
      <c r="C103" s="88"/>
      <c r="D103" s="89" t="s">
        <v>49</v>
      </c>
      <c r="E103" s="90">
        <v>11049002</v>
      </c>
    </row>
    <row r="104" spans="1:5" ht="12.75">
      <c r="A104" s="88"/>
      <c r="B104" s="95">
        <v>75801</v>
      </c>
      <c r="C104" s="88"/>
      <c r="D104" s="92" t="s">
        <v>268</v>
      </c>
      <c r="E104" s="93">
        <v>7165563</v>
      </c>
    </row>
    <row r="105" spans="1:5" ht="12.75">
      <c r="A105" s="88"/>
      <c r="B105" s="88"/>
      <c r="C105" s="88"/>
      <c r="D105" s="92" t="s">
        <v>269</v>
      </c>
      <c r="E105" s="96"/>
    </row>
    <row r="106" spans="1:5" ht="12.75">
      <c r="A106" s="88"/>
      <c r="B106" s="88"/>
      <c r="C106" s="88"/>
      <c r="D106" s="92" t="s">
        <v>280</v>
      </c>
      <c r="E106" s="93">
        <v>7165563</v>
      </c>
    </row>
    <row r="107" spans="1:5" ht="12.75">
      <c r="A107" s="88"/>
      <c r="B107" s="88"/>
      <c r="C107" s="101">
        <v>2920</v>
      </c>
      <c r="D107" s="92" t="s">
        <v>80</v>
      </c>
      <c r="E107" s="93">
        <v>7165563</v>
      </c>
    </row>
    <row r="108" spans="1:5" ht="12.75">
      <c r="A108" s="88"/>
      <c r="B108" s="95">
        <v>75807</v>
      </c>
      <c r="C108" s="88"/>
      <c r="D108" s="92" t="s">
        <v>50</v>
      </c>
      <c r="E108" s="93">
        <v>3823183</v>
      </c>
    </row>
    <row r="109" spans="1:5" ht="12.75">
      <c r="A109" s="88"/>
      <c r="B109" s="88"/>
      <c r="C109" s="88"/>
      <c r="D109" s="92" t="s">
        <v>280</v>
      </c>
      <c r="E109" s="93">
        <v>3823183</v>
      </c>
    </row>
    <row r="110" spans="1:5" ht="12.75">
      <c r="A110" s="88"/>
      <c r="B110" s="88"/>
      <c r="C110" s="101">
        <v>2920</v>
      </c>
      <c r="D110" s="92" t="s">
        <v>80</v>
      </c>
      <c r="E110" s="93">
        <v>3823183</v>
      </c>
    </row>
    <row r="111" spans="1:5" ht="12.75">
      <c r="A111" s="88"/>
      <c r="B111" s="95">
        <v>75814</v>
      </c>
      <c r="C111" s="88"/>
      <c r="D111" s="92" t="s">
        <v>233</v>
      </c>
      <c r="E111" s="93">
        <v>50000</v>
      </c>
    </row>
    <row r="112" spans="1:5" ht="12.75">
      <c r="A112" s="88"/>
      <c r="B112" s="88"/>
      <c r="C112" s="88"/>
      <c r="D112" s="92" t="s">
        <v>280</v>
      </c>
      <c r="E112" s="93">
        <v>50000</v>
      </c>
    </row>
    <row r="113" spans="1:5" ht="12.75">
      <c r="A113" s="88"/>
      <c r="B113" s="88"/>
      <c r="C113" s="100">
        <v>920</v>
      </c>
      <c r="D113" s="92" t="s">
        <v>67</v>
      </c>
      <c r="E113" s="93">
        <v>50000</v>
      </c>
    </row>
    <row r="114" spans="1:5" ht="12.75">
      <c r="A114" s="88"/>
      <c r="B114" s="95">
        <v>75831</v>
      </c>
      <c r="C114" s="88"/>
      <c r="D114" s="92" t="s">
        <v>51</v>
      </c>
      <c r="E114" s="93">
        <v>10256</v>
      </c>
    </row>
    <row r="115" spans="1:5" ht="12.75">
      <c r="A115" s="88"/>
      <c r="B115" s="88"/>
      <c r="C115" s="88"/>
      <c r="D115" s="92" t="s">
        <v>280</v>
      </c>
      <c r="E115" s="93">
        <v>10256</v>
      </c>
    </row>
    <row r="116" spans="1:5" ht="12.75">
      <c r="A116" s="88"/>
      <c r="B116" s="88"/>
      <c r="C116" s="101">
        <v>2920</v>
      </c>
      <c r="D116" s="92" t="s">
        <v>80</v>
      </c>
      <c r="E116" s="93">
        <v>10256</v>
      </c>
    </row>
    <row r="117" spans="1:5" ht="12.75">
      <c r="A117" s="94">
        <v>801</v>
      </c>
      <c r="B117" s="88"/>
      <c r="C117" s="88"/>
      <c r="D117" s="89" t="s">
        <v>53</v>
      </c>
      <c r="E117" s="90">
        <v>535048</v>
      </c>
    </row>
    <row r="118" spans="1:5" ht="12.75">
      <c r="A118" s="88"/>
      <c r="B118" s="95">
        <v>80101</v>
      </c>
      <c r="C118" s="88"/>
      <c r="D118" s="92" t="s">
        <v>54</v>
      </c>
      <c r="E118" s="93">
        <v>173856</v>
      </c>
    </row>
    <row r="119" spans="1:5" ht="12.75">
      <c r="A119" s="88"/>
      <c r="B119" s="88"/>
      <c r="C119" s="88"/>
      <c r="D119" s="92" t="s">
        <v>280</v>
      </c>
      <c r="E119" s="93">
        <v>173856</v>
      </c>
    </row>
    <row r="120" spans="1:5" ht="12.75">
      <c r="A120" s="88"/>
      <c r="B120" s="88"/>
      <c r="C120" s="100">
        <v>830</v>
      </c>
      <c r="D120" s="92" t="s">
        <v>66</v>
      </c>
      <c r="E120" s="93">
        <v>173856</v>
      </c>
    </row>
    <row r="121" spans="1:5" ht="12.75">
      <c r="A121" s="88"/>
      <c r="B121" s="95">
        <v>80104</v>
      </c>
      <c r="C121" s="88"/>
      <c r="D121" s="92" t="s">
        <v>219</v>
      </c>
      <c r="E121" s="93">
        <v>260000</v>
      </c>
    </row>
    <row r="122" spans="1:5" ht="12.75">
      <c r="A122" s="88"/>
      <c r="B122" s="88"/>
      <c r="C122" s="88"/>
      <c r="D122" s="92" t="s">
        <v>280</v>
      </c>
      <c r="E122" s="93">
        <v>260000</v>
      </c>
    </row>
    <row r="123" spans="1:5" ht="12.75">
      <c r="A123" s="88"/>
      <c r="B123" s="88"/>
      <c r="C123" s="100">
        <v>830</v>
      </c>
      <c r="D123" s="92" t="s">
        <v>66</v>
      </c>
      <c r="E123" s="93">
        <v>260000</v>
      </c>
    </row>
    <row r="124" spans="1:5" ht="12.75">
      <c r="A124" s="88"/>
      <c r="B124" s="95">
        <v>80110</v>
      </c>
      <c r="C124" s="88"/>
      <c r="D124" s="92" t="s">
        <v>55</v>
      </c>
      <c r="E124" s="93">
        <v>19600</v>
      </c>
    </row>
    <row r="125" spans="1:5" ht="12.75">
      <c r="A125" s="88"/>
      <c r="B125" s="88"/>
      <c r="C125" s="88"/>
      <c r="D125" s="92" t="s">
        <v>280</v>
      </c>
      <c r="E125" s="93">
        <v>19600</v>
      </c>
    </row>
    <row r="126" spans="1:5" ht="12.75">
      <c r="A126" s="88"/>
      <c r="B126" s="88"/>
      <c r="C126" s="100">
        <v>830</v>
      </c>
      <c r="D126" s="92" t="s">
        <v>66</v>
      </c>
      <c r="E126" s="93">
        <v>19600</v>
      </c>
    </row>
    <row r="127" spans="1:5" ht="12.75">
      <c r="A127" s="88"/>
      <c r="B127" s="95">
        <v>80195</v>
      </c>
      <c r="C127" s="88"/>
      <c r="D127" s="92" t="s">
        <v>36</v>
      </c>
      <c r="E127" s="93">
        <v>81592</v>
      </c>
    </row>
    <row r="128" spans="1:5" ht="12.75">
      <c r="A128" s="88"/>
      <c r="B128" s="88"/>
      <c r="C128" s="88"/>
      <c r="D128" s="92" t="s">
        <v>280</v>
      </c>
      <c r="E128" s="93">
        <v>81592</v>
      </c>
    </row>
    <row r="129" spans="1:5" ht="12.75">
      <c r="A129" s="88"/>
      <c r="B129" s="88"/>
      <c r="C129" s="101">
        <v>2030</v>
      </c>
      <c r="D129" s="92" t="s">
        <v>298</v>
      </c>
      <c r="E129" s="93">
        <v>81592</v>
      </c>
    </row>
    <row r="130" spans="1:5" ht="12.75">
      <c r="A130" s="88"/>
      <c r="B130" s="88"/>
      <c r="C130" s="88"/>
      <c r="D130" s="92" t="s">
        <v>299</v>
      </c>
      <c r="E130" s="96"/>
    </row>
    <row r="131" spans="1:5" ht="12.75">
      <c r="A131" s="94">
        <v>851</v>
      </c>
      <c r="B131" s="88"/>
      <c r="C131" s="88"/>
      <c r="D131" s="89" t="s">
        <v>57</v>
      </c>
      <c r="E131" s="90">
        <v>170200</v>
      </c>
    </row>
    <row r="132" spans="1:5" ht="12.75">
      <c r="A132" s="88"/>
      <c r="B132" s="95">
        <v>85154</v>
      </c>
      <c r="C132" s="88"/>
      <c r="D132" s="92" t="s">
        <v>59</v>
      </c>
      <c r="E132" s="93">
        <v>170000</v>
      </c>
    </row>
    <row r="133" spans="1:5" ht="12.75">
      <c r="A133" s="88"/>
      <c r="B133" s="88"/>
      <c r="C133" s="88"/>
      <c r="D133" s="92" t="s">
        <v>280</v>
      </c>
      <c r="E133" s="93">
        <v>170000</v>
      </c>
    </row>
    <row r="134" spans="1:5" ht="12.75">
      <c r="A134" s="88"/>
      <c r="B134" s="88"/>
      <c r="C134" s="100">
        <v>480</v>
      </c>
      <c r="D134" s="92" t="s">
        <v>221</v>
      </c>
      <c r="E134" s="93">
        <v>170000</v>
      </c>
    </row>
    <row r="135" spans="1:5" ht="12.75">
      <c r="A135" s="88"/>
      <c r="B135" s="95">
        <v>85195</v>
      </c>
      <c r="C135" s="88"/>
      <c r="D135" s="92" t="s">
        <v>36</v>
      </c>
      <c r="E135" s="93">
        <v>200</v>
      </c>
    </row>
    <row r="136" spans="1:5" ht="12.75">
      <c r="A136" s="88"/>
      <c r="B136" s="88"/>
      <c r="C136" s="88"/>
      <c r="D136" s="92" t="s">
        <v>280</v>
      </c>
      <c r="E136" s="93">
        <v>200</v>
      </c>
    </row>
    <row r="137" spans="1:5" ht="12.75">
      <c r="A137" s="88"/>
      <c r="B137" s="88"/>
      <c r="C137" s="101">
        <v>2010</v>
      </c>
      <c r="D137" s="92" t="s">
        <v>293</v>
      </c>
      <c r="E137" s="93">
        <v>200</v>
      </c>
    </row>
    <row r="138" spans="1:5" ht="12.75">
      <c r="A138" s="88"/>
      <c r="B138" s="88"/>
      <c r="C138" s="88"/>
      <c r="D138" s="92" t="s">
        <v>294</v>
      </c>
      <c r="E138" s="96"/>
    </row>
    <row r="139" spans="1:5" ht="12.75">
      <c r="A139" s="97"/>
      <c r="B139" s="97"/>
      <c r="C139" s="97"/>
      <c r="D139" s="92" t="s">
        <v>295</v>
      </c>
      <c r="E139" s="98"/>
    </row>
    <row r="140" spans="1:5" ht="12.75">
      <c r="A140" s="94">
        <v>852</v>
      </c>
      <c r="B140" s="88"/>
      <c r="C140" s="88"/>
      <c r="D140" s="89" t="s">
        <v>60</v>
      </c>
      <c r="E140" s="90">
        <v>4697000</v>
      </c>
    </row>
    <row r="141" spans="1:5" ht="12.75">
      <c r="A141" s="88"/>
      <c r="B141" s="95">
        <v>85212</v>
      </c>
      <c r="C141" s="88"/>
      <c r="D141" s="92" t="s">
        <v>453</v>
      </c>
      <c r="E141" s="93">
        <v>3557000</v>
      </c>
    </row>
    <row r="142" spans="1:5" ht="12.75">
      <c r="A142" s="88"/>
      <c r="B142" s="95"/>
      <c r="C142" s="88"/>
      <c r="D142" s="92" t="s">
        <v>454</v>
      </c>
      <c r="E142" s="93"/>
    </row>
    <row r="143" spans="1:5" ht="12.75">
      <c r="A143" s="88"/>
      <c r="B143" s="88"/>
      <c r="C143" s="88"/>
      <c r="D143" s="92" t="s">
        <v>455</v>
      </c>
      <c r="E143" s="96"/>
    </row>
    <row r="144" spans="1:5" ht="12.75">
      <c r="A144" s="88"/>
      <c r="B144" s="88"/>
      <c r="C144" s="88"/>
      <c r="D144" s="92" t="s">
        <v>280</v>
      </c>
      <c r="E144" s="93">
        <v>3557000</v>
      </c>
    </row>
    <row r="145" spans="1:5" ht="12.75">
      <c r="A145" s="88"/>
      <c r="B145" s="88"/>
      <c r="C145" s="100">
        <v>920</v>
      </c>
      <c r="D145" s="92" t="s">
        <v>67</v>
      </c>
      <c r="E145" s="93">
        <v>2500</v>
      </c>
    </row>
    <row r="146" spans="1:5" ht="12.75">
      <c r="A146" s="88"/>
      <c r="B146" s="88"/>
      <c r="C146" s="100">
        <v>970</v>
      </c>
      <c r="D146" s="92" t="s">
        <v>83</v>
      </c>
      <c r="E146" s="93">
        <v>3500</v>
      </c>
    </row>
    <row r="147" spans="1:5" ht="12.75">
      <c r="A147" s="88"/>
      <c r="B147" s="88"/>
      <c r="C147" s="101">
        <v>2010</v>
      </c>
      <c r="D147" s="92" t="s">
        <v>293</v>
      </c>
      <c r="E147" s="93">
        <v>3551000</v>
      </c>
    </row>
    <row r="148" spans="1:5" ht="12.75">
      <c r="A148" s="88"/>
      <c r="B148" s="88"/>
      <c r="C148" s="88"/>
      <c r="D148" s="92" t="s">
        <v>294</v>
      </c>
      <c r="E148" s="96"/>
    </row>
    <row r="149" spans="1:5" ht="12.75">
      <c r="A149" s="97"/>
      <c r="B149" s="97"/>
      <c r="C149" s="97"/>
      <c r="D149" s="92" t="s">
        <v>295</v>
      </c>
      <c r="E149" s="98"/>
    </row>
    <row r="150" spans="1:5" ht="12.75">
      <c r="A150" s="88"/>
      <c r="B150" s="95">
        <v>85213</v>
      </c>
      <c r="C150" s="88"/>
      <c r="D150" s="92" t="s">
        <v>272</v>
      </c>
      <c r="E150" s="93">
        <v>20000</v>
      </c>
    </row>
    <row r="151" spans="1:5" ht="12.75">
      <c r="A151" s="88"/>
      <c r="B151" s="88"/>
      <c r="C151" s="88"/>
      <c r="D151" s="92" t="s">
        <v>273</v>
      </c>
      <c r="E151" s="96"/>
    </row>
    <row r="152" spans="1:5" ht="12.75">
      <c r="A152" s="97"/>
      <c r="B152" s="97"/>
      <c r="C152" s="97"/>
      <c r="D152" s="92" t="s">
        <v>274</v>
      </c>
      <c r="E152" s="98"/>
    </row>
    <row r="153" spans="1:5" ht="12.75">
      <c r="A153" s="88"/>
      <c r="B153" s="88"/>
      <c r="C153" s="88"/>
      <c r="D153" s="92" t="s">
        <v>280</v>
      </c>
      <c r="E153" s="93">
        <v>20000</v>
      </c>
    </row>
    <row r="154" spans="1:5" ht="12.75">
      <c r="A154" s="88"/>
      <c r="B154" s="88"/>
      <c r="C154" s="101">
        <v>2010</v>
      </c>
      <c r="D154" s="92" t="s">
        <v>293</v>
      </c>
      <c r="E154" s="93">
        <v>20000</v>
      </c>
    </row>
    <row r="155" spans="1:5" ht="12.75">
      <c r="A155" s="88"/>
      <c r="B155" s="88"/>
      <c r="C155" s="88"/>
      <c r="D155" s="92" t="s">
        <v>294</v>
      </c>
      <c r="E155" s="96"/>
    </row>
    <row r="156" spans="1:5" ht="12.75">
      <c r="A156" s="97"/>
      <c r="B156" s="97"/>
      <c r="C156" s="97"/>
      <c r="D156" s="92" t="s">
        <v>295</v>
      </c>
      <c r="E156" s="98"/>
    </row>
    <row r="157" spans="1:5" ht="12.75">
      <c r="A157" s="88"/>
      <c r="B157" s="95">
        <v>85214</v>
      </c>
      <c r="C157" s="88"/>
      <c r="D157" s="92" t="s">
        <v>275</v>
      </c>
      <c r="E157" s="93">
        <v>826900</v>
      </c>
    </row>
    <row r="158" spans="1:5" ht="12.75">
      <c r="A158" s="88"/>
      <c r="B158" s="88"/>
      <c r="C158" s="88"/>
      <c r="D158" s="92" t="s">
        <v>276</v>
      </c>
      <c r="E158" s="96"/>
    </row>
    <row r="159" spans="1:5" ht="12.75">
      <c r="A159" s="88"/>
      <c r="B159" s="88"/>
      <c r="C159" s="88"/>
      <c r="D159" s="92" t="s">
        <v>280</v>
      </c>
      <c r="E159" s="93">
        <v>826900</v>
      </c>
    </row>
    <row r="160" spans="1:5" ht="12.75">
      <c r="A160" s="88"/>
      <c r="B160" s="88"/>
      <c r="C160" s="100">
        <v>830</v>
      </c>
      <c r="D160" s="92" t="s">
        <v>66</v>
      </c>
      <c r="E160" s="93">
        <v>900</v>
      </c>
    </row>
    <row r="161" spans="1:5" ht="12.75">
      <c r="A161" s="88"/>
      <c r="B161" s="88"/>
      <c r="C161" s="101">
        <v>2010</v>
      </c>
      <c r="D161" s="92" t="s">
        <v>293</v>
      </c>
      <c r="E161" s="93">
        <v>187000</v>
      </c>
    </row>
    <row r="162" spans="1:5" ht="12.75">
      <c r="A162" s="88"/>
      <c r="B162" s="88"/>
      <c r="C162" s="88"/>
      <c r="D162" s="92" t="s">
        <v>294</v>
      </c>
      <c r="E162" s="96"/>
    </row>
    <row r="163" spans="1:5" ht="12.75">
      <c r="A163" s="97"/>
      <c r="B163" s="97"/>
      <c r="C163" s="97"/>
      <c r="D163" s="92" t="s">
        <v>295</v>
      </c>
      <c r="E163" s="98"/>
    </row>
    <row r="164" spans="1:5" ht="12.75">
      <c r="A164" s="88"/>
      <c r="B164" s="88"/>
      <c r="C164" s="101">
        <v>2030</v>
      </c>
      <c r="D164" s="92" t="s">
        <v>298</v>
      </c>
      <c r="E164" s="93">
        <v>639000</v>
      </c>
    </row>
    <row r="165" spans="1:5" ht="12.75">
      <c r="A165" s="88"/>
      <c r="B165" s="88"/>
      <c r="C165" s="88"/>
      <c r="D165" s="92" t="s">
        <v>299</v>
      </c>
      <c r="E165" s="96"/>
    </row>
    <row r="166" spans="1:5" ht="12.75">
      <c r="A166" s="88"/>
      <c r="B166" s="95">
        <v>85219</v>
      </c>
      <c r="C166" s="88"/>
      <c r="D166" s="92" t="s">
        <v>61</v>
      </c>
      <c r="E166" s="93">
        <v>161100</v>
      </c>
    </row>
    <row r="167" spans="1:5" ht="12.75">
      <c r="A167" s="88"/>
      <c r="B167" s="88"/>
      <c r="C167" s="88"/>
      <c r="D167" s="92" t="s">
        <v>280</v>
      </c>
      <c r="E167" s="93">
        <v>161100</v>
      </c>
    </row>
    <row r="168" spans="1:5" ht="12.75">
      <c r="A168" s="88"/>
      <c r="B168" s="88"/>
      <c r="C168" s="100">
        <v>920</v>
      </c>
      <c r="D168" s="92" t="s">
        <v>67</v>
      </c>
      <c r="E168" s="93">
        <v>6100</v>
      </c>
    </row>
    <row r="169" spans="1:5" ht="12.75">
      <c r="A169" s="88"/>
      <c r="B169" s="88"/>
      <c r="C169" s="101">
        <v>2030</v>
      </c>
      <c r="D169" s="92" t="s">
        <v>298</v>
      </c>
      <c r="E169" s="93">
        <v>155000</v>
      </c>
    </row>
    <row r="170" spans="1:5" ht="12.75">
      <c r="A170" s="88"/>
      <c r="B170" s="88"/>
      <c r="C170" s="88"/>
      <c r="D170" s="92" t="s">
        <v>299</v>
      </c>
      <c r="E170" s="96"/>
    </row>
    <row r="171" spans="1:5" ht="12.75">
      <c r="A171" s="88"/>
      <c r="B171" s="95">
        <v>85228</v>
      </c>
      <c r="C171" s="88"/>
      <c r="D171" s="92" t="s">
        <v>62</v>
      </c>
      <c r="E171" s="93">
        <v>30000</v>
      </c>
    </row>
    <row r="172" spans="1:5" ht="12.75">
      <c r="A172" s="88"/>
      <c r="B172" s="88"/>
      <c r="C172" s="88"/>
      <c r="D172" s="92" t="s">
        <v>280</v>
      </c>
      <c r="E172" s="93">
        <v>30000</v>
      </c>
    </row>
    <row r="173" spans="1:5" ht="12.75">
      <c r="A173" s="88"/>
      <c r="B173" s="88"/>
      <c r="C173" s="100">
        <v>830</v>
      </c>
      <c r="D173" s="92" t="s">
        <v>66</v>
      </c>
      <c r="E173" s="93">
        <v>30000</v>
      </c>
    </row>
    <row r="174" spans="1:5" ht="12.75">
      <c r="A174" s="88"/>
      <c r="B174" s="95">
        <v>85295</v>
      </c>
      <c r="C174" s="88"/>
      <c r="D174" s="92" t="s">
        <v>36</v>
      </c>
      <c r="E174" s="93">
        <v>102000</v>
      </c>
    </row>
    <row r="175" spans="1:5" ht="12.75">
      <c r="A175" s="88"/>
      <c r="B175" s="88"/>
      <c r="C175" s="88"/>
      <c r="D175" s="92" t="s">
        <v>280</v>
      </c>
      <c r="E175" s="93">
        <v>102000</v>
      </c>
    </row>
    <row r="176" spans="1:5" ht="12.75">
      <c r="A176" s="88"/>
      <c r="B176" s="88"/>
      <c r="C176" s="101">
        <v>2030</v>
      </c>
      <c r="D176" s="92" t="s">
        <v>298</v>
      </c>
      <c r="E176" s="93">
        <v>102000</v>
      </c>
    </row>
    <row r="177" spans="1:5" ht="12.75">
      <c r="A177" s="88"/>
      <c r="B177" s="88"/>
      <c r="C177" s="88"/>
      <c r="D177" s="92" t="s">
        <v>299</v>
      </c>
      <c r="E177" s="96"/>
    </row>
    <row r="178" spans="1:5" ht="12.75">
      <c r="A178" s="94">
        <v>900</v>
      </c>
      <c r="B178" s="88"/>
      <c r="C178" s="88"/>
      <c r="D178" s="89" t="s">
        <v>63</v>
      </c>
      <c r="E178" s="90">
        <v>1550</v>
      </c>
    </row>
    <row r="179" spans="1:5" ht="12.75">
      <c r="A179" s="88"/>
      <c r="B179" s="95">
        <v>90020</v>
      </c>
      <c r="C179" s="88"/>
      <c r="D179" s="92" t="s">
        <v>277</v>
      </c>
      <c r="E179" s="93">
        <v>1550</v>
      </c>
    </row>
    <row r="180" spans="1:5" ht="12.75">
      <c r="A180" s="88"/>
      <c r="B180" s="88"/>
      <c r="C180" s="88"/>
      <c r="D180" s="92" t="s">
        <v>278</v>
      </c>
      <c r="E180" s="96"/>
    </row>
    <row r="181" spans="1:5" ht="12.75">
      <c r="A181" s="88"/>
      <c r="B181" s="88"/>
      <c r="C181" s="88"/>
      <c r="D181" s="92" t="s">
        <v>280</v>
      </c>
      <c r="E181" s="93">
        <v>1550</v>
      </c>
    </row>
    <row r="182" spans="1:5" ht="12.75">
      <c r="A182" s="88"/>
      <c r="B182" s="88"/>
      <c r="C182" s="100">
        <v>400</v>
      </c>
      <c r="D182" s="92" t="s">
        <v>84</v>
      </c>
      <c r="E182" s="93">
        <v>1550</v>
      </c>
    </row>
    <row r="183" spans="1:5" ht="12.75">
      <c r="A183" s="97"/>
      <c r="B183" s="97"/>
      <c r="C183" s="97"/>
      <c r="D183" s="99" t="s">
        <v>170</v>
      </c>
      <c r="E183" s="90">
        <v>27525178</v>
      </c>
    </row>
  </sheetData>
  <sheetProtection/>
  <printOptions/>
  <pageMargins left="0.5905511811023623" right="0.3937007874015748" top="1.062992125984252" bottom="0.9448818897637796" header="0.5118110236220472" footer="0.5118110236220472"/>
  <pageSetup firstPageNumber="7" useFirstPageNumber="1" horizontalDpi="600" verticalDpi="600" orientation="portrait" paperSize="9" r:id="rId2"/>
  <headerFooter alignWithMargins="0">
    <oddHeader>&amp;L&amp;"Arial,Pogrubiony"BUDŻET GMINY PACZKÓW NA 2009R.&amp;R&amp;8Zał. nr 3
Prognozowane dochody wg
paragrafów klasyfikacji</oddHeader>
    <oddFooter>&amp;C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PageLayoutView="0" workbookViewId="0" topLeftCell="A25">
      <selection activeCell="D29" sqref="D29:D31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59.00390625" style="2" bestFit="1" customWidth="1"/>
    <col min="5" max="5" width="14.421875" style="3" bestFit="1" customWidth="1"/>
    <col min="6" max="16384" width="8.00390625" style="2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102" t="s">
        <v>232</v>
      </c>
    </row>
    <row r="2" spans="1:5" ht="12.75">
      <c r="A2" s="94">
        <v>750</v>
      </c>
      <c r="B2" s="88"/>
      <c r="C2" s="88"/>
      <c r="D2" s="89" t="s">
        <v>42</v>
      </c>
      <c r="E2" s="90">
        <v>101580</v>
      </c>
    </row>
    <row r="3" spans="1:5" ht="12.75">
      <c r="A3" s="88"/>
      <c r="B3" s="95">
        <v>75011</v>
      </c>
      <c r="C3" s="88"/>
      <c r="D3" s="92" t="s">
        <v>43</v>
      </c>
      <c r="E3" s="93">
        <v>101580</v>
      </c>
    </row>
    <row r="4" spans="1:5" ht="12.75">
      <c r="A4" s="88"/>
      <c r="B4" s="88"/>
      <c r="C4" s="101">
        <v>2010</v>
      </c>
      <c r="D4" s="92" t="s">
        <v>293</v>
      </c>
      <c r="E4" s="93">
        <v>101580</v>
      </c>
    </row>
    <row r="5" spans="1:5" ht="12.75">
      <c r="A5" s="88"/>
      <c r="B5" s="88"/>
      <c r="C5" s="88"/>
      <c r="D5" s="92" t="s">
        <v>294</v>
      </c>
      <c r="E5" s="96"/>
    </row>
    <row r="6" spans="1:5" ht="20.25" customHeight="1">
      <c r="A6" s="97"/>
      <c r="B6" s="97"/>
      <c r="C6" s="97"/>
      <c r="D6" s="92" t="s">
        <v>295</v>
      </c>
      <c r="E6" s="98"/>
    </row>
    <row r="7" spans="1:5" ht="12.75">
      <c r="A7" s="94">
        <v>751</v>
      </c>
      <c r="B7" s="88"/>
      <c r="C7" s="88"/>
      <c r="D7" s="89" t="s">
        <v>253</v>
      </c>
      <c r="E7" s="90">
        <v>2260</v>
      </c>
    </row>
    <row r="8" spans="1:5" ht="12.75">
      <c r="A8" s="88"/>
      <c r="B8" s="88"/>
      <c r="C8" s="88"/>
      <c r="D8" s="89" t="s">
        <v>254</v>
      </c>
      <c r="E8" s="96"/>
    </row>
    <row r="9" spans="1:5" ht="12.75">
      <c r="A9" s="88"/>
      <c r="B9" s="95">
        <v>75101</v>
      </c>
      <c r="C9" s="88"/>
      <c r="D9" s="92" t="s">
        <v>218</v>
      </c>
      <c r="E9" s="93">
        <v>2260</v>
      </c>
    </row>
    <row r="10" spans="1:5" ht="12.75">
      <c r="A10" s="88"/>
      <c r="B10" s="88"/>
      <c r="C10" s="101">
        <v>2010</v>
      </c>
      <c r="D10" s="92" t="s">
        <v>293</v>
      </c>
      <c r="E10" s="93">
        <v>2260</v>
      </c>
    </row>
    <row r="11" spans="1:5" ht="12.75">
      <c r="A11" s="88"/>
      <c r="B11" s="88"/>
      <c r="C11" s="88"/>
      <c r="D11" s="92" t="s">
        <v>294</v>
      </c>
      <c r="E11" s="96"/>
    </row>
    <row r="12" spans="1:5" ht="12.75">
      <c r="A12" s="97"/>
      <c r="B12" s="97"/>
      <c r="C12" s="97"/>
      <c r="D12" s="92" t="s">
        <v>295</v>
      </c>
      <c r="E12" s="98"/>
    </row>
    <row r="13" spans="1:5" ht="12.75">
      <c r="A13" s="94">
        <v>752</v>
      </c>
      <c r="B13" s="88"/>
      <c r="C13" s="88"/>
      <c r="D13" s="89" t="s">
        <v>255</v>
      </c>
      <c r="E13" s="90">
        <v>1000</v>
      </c>
    </row>
    <row r="14" spans="1:5" ht="12.75">
      <c r="A14" s="88"/>
      <c r="B14" s="95">
        <v>75212</v>
      </c>
      <c r="C14" s="88"/>
      <c r="D14" s="92" t="s">
        <v>256</v>
      </c>
      <c r="E14" s="93">
        <v>1000</v>
      </c>
    </row>
    <row r="15" spans="1:5" ht="12.75">
      <c r="A15" s="88"/>
      <c r="B15" s="88"/>
      <c r="C15" s="101">
        <v>2010</v>
      </c>
      <c r="D15" s="92" t="s">
        <v>293</v>
      </c>
      <c r="E15" s="93">
        <v>1000</v>
      </c>
    </row>
    <row r="16" spans="1:5" ht="12.75">
      <c r="A16" s="88"/>
      <c r="B16" s="88"/>
      <c r="C16" s="88"/>
      <c r="D16" s="92" t="s">
        <v>294</v>
      </c>
      <c r="E16" s="96"/>
    </row>
    <row r="17" spans="1:5" ht="12.75">
      <c r="A17" s="97"/>
      <c r="B17" s="97"/>
      <c r="C17" s="97"/>
      <c r="D17" s="92" t="s">
        <v>295</v>
      </c>
      <c r="E17" s="98"/>
    </row>
    <row r="18" spans="1:5" ht="12.75">
      <c r="A18" s="94">
        <v>754</v>
      </c>
      <c r="B18" s="88"/>
      <c r="C18" s="88"/>
      <c r="D18" s="89" t="s">
        <v>44</v>
      </c>
      <c r="E18" s="90">
        <v>1000</v>
      </c>
    </row>
    <row r="19" spans="1:5" ht="12.75">
      <c r="A19" s="88"/>
      <c r="B19" s="95">
        <v>75414</v>
      </c>
      <c r="C19" s="88"/>
      <c r="D19" s="92" t="s">
        <v>45</v>
      </c>
      <c r="E19" s="93">
        <v>1000</v>
      </c>
    </row>
    <row r="20" spans="1:5" ht="12.75">
      <c r="A20" s="88"/>
      <c r="B20" s="88"/>
      <c r="C20" s="101">
        <v>2010</v>
      </c>
      <c r="D20" s="92" t="s">
        <v>293</v>
      </c>
      <c r="E20" s="93">
        <v>1000</v>
      </c>
    </row>
    <row r="21" spans="1:5" ht="12.75">
      <c r="A21" s="88"/>
      <c r="B21" s="88"/>
      <c r="C21" s="88"/>
      <c r="D21" s="92" t="s">
        <v>294</v>
      </c>
      <c r="E21" s="96"/>
    </row>
    <row r="22" spans="1:5" ht="12.75">
      <c r="A22" s="97"/>
      <c r="B22" s="97"/>
      <c r="C22" s="97"/>
      <c r="D22" s="92" t="s">
        <v>295</v>
      </c>
      <c r="E22" s="98"/>
    </row>
    <row r="23" spans="1:5" ht="12.75">
      <c r="A23" s="94">
        <v>851</v>
      </c>
      <c r="B23" s="88"/>
      <c r="C23" s="88"/>
      <c r="D23" s="89" t="s">
        <v>57</v>
      </c>
      <c r="E23" s="90">
        <v>200</v>
      </c>
    </row>
    <row r="24" spans="1:5" ht="12.75">
      <c r="A24" s="88"/>
      <c r="B24" s="95">
        <v>85195</v>
      </c>
      <c r="C24" s="88"/>
      <c r="D24" s="92" t="s">
        <v>36</v>
      </c>
      <c r="E24" s="93">
        <v>200</v>
      </c>
    </row>
    <row r="25" spans="1:5" ht="12.75">
      <c r="A25" s="88"/>
      <c r="B25" s="88"/>
      <c r="C25" s="101">
        <v>2010</v>
      </c>
      <c r="D25" s="92" t="s">
        <v>293</v>
      </c>
      <c r="E25" s="93">
        <v>200</v>
      </c>
    </row>
    <row r="26" spans="1:5" ht="12.75">
      <c r="A26" s="88"/>
      <c r="B26" s="88"/>
      <c r="C26" s="88"/>
      <c r="D26" s="92" t="s">
        <v>294</v>
      </c>
      <c r="E26" s="96"/>
    </row>
    <row r="27" spans="1:5" ht="12.75">
      <c r="A27" s="97"/>
      <c r="B27" s="97"/>
      <c r="C27" s="97"/>
      <c r="D27" s="92" t="s">
        <v>295</v>
      </c>
      <c r="E27" s="98"/>
    </row>
    <row r="28" spans="1:5" ht="12.75">
      <c r="A28" s="94">
        <v>852</v>
      </c>
      <c r="B28" s="88"/>
      <c r="C28" s="88"/>
      <c r="D28" s="89" t="s">
        <v>60</v>
      </c>
      <c r="E28" s="90">
        <v>3758000</v>
      </c>
    </row>
    <row r="29" spans="1:5" ht="12.75">
      <c r="A29" s="88"/>
      <c r="B29" s="95">
        <v>85212</v>
      </c>
      <c r="C29" s="88"/>
      <c r="D29" s="92" t="s">
        <v>453</v>
      </c>
      <c r="E29" s="93">
        <v>3551000</v>
      </c>
    </row>
    <row r="30" spans="1:5" ht="12.75">
      <c r="A30" s="88"/>
      <c r="B30" s="95"/>
      <c r="C30" s="88"/>
      <c r="D30" s="92" t="s">
        <v>454</v>
      </c>
      <c r="E30" s="93"/>
    </row>
    <row r="31" spans="1:5" ht="12.75">
      <c r="A31" s="88"/>
      <c r="B31" s="88"/>
      <c r="C31" s="88"/>
      <c r="D31" s="92" t="s">
        <v>455</v>
      </c>
      <c r="E31" s="96"/>
    </row>
    <row r="32" spans="1:5" ht="12.75">
      <c r="A32" s="88"/>
      <c r="B32" s="88"/>
      <c r="C32" s="101">
        <v>2010</v>
      </c>
      <c r="D32" s="92" t="s">
        <v>293</v>
      </c>
      <c r="E32" s="93">
        <v>3551000</v>
      </c>
    </row>
    <row r="33" spans="1:5" ht="12.75">
      <c r="A33" s="88"/>
      <c r="B33" s="88"/>
      <c r="C33" s="88"/>
      <c r="D33" s="92" t="s">
        <v>294</v>
      </c>
      <c r="E33" s="96"/>
    </row>
    <row r="34" spans="1:5" ht="12.75">
      <c r="A34" s="97"/>
      <c r="B34" s="97"/>
      <c r="C34" s="97"/>
      <c r="D34" s="92" t="s">
        <v>295</v>
      </c>
      <c r="E34" s="98"/>
    </row>
    <row r="35" spans="1:5" ht="12.75">
      <c r="A35" s="88"/>
      <c r="B35" s="95">
        <v>85213</v>
      </c>
      <c r="C35" s="88"/>
      <c r="D35" s="92" t="s">
        <v>272</v>
      </c>
      <c r="E35" s="93">
        <v>20000</v>
      </c>
    </row>
    <row r="36" spans="1:5" ht="12.75">
      <c r="A36" s="88"/>
      <c r="B36" s="88"/>
      <c r="C36" s="88"/>
      <c r="D36" s="92" t="s">
        <v>273</v>
      </c>
      <c r="E36" s="96"/>
    </row>
    <row r="37" spans="1:5" ht="12.75">
      <c r="A37" s="97"/>
      <c r="B37" s="97"/>
      <c r="C37" s="97"/>
      <c r="D37" s="92" t="s">
        <v>274</v>
      </c>
      <c r="E37" s="98"/>
    </row>
    <row r="38" spans="1:5" ht="12.75">
      <c r="A38" s="88"/>
      <c r="B38" s="88"/>
      <c r="C38" s="101">
        <v>2010</v>
      </c>
      <c r="D38" s="92" t="s">
        <v>293</v>
      </c>
      <c r="E38" s="93">
        <v>20000</v>
      </c>
    </row>
    <row r="39" spans="1:5" ht="12.75">
      <c r="A39" s="88"/>
      <c r="B39" s="88"/>
      <c r="C39" s="88"/>
      <c r="D39" s="92" t="s">
        <v>294</v>
      </c>
      <c r="E39" s="96"/>
    </row>
    <row r="40" spans="1:5" ht="12.75">
      <c r="A40" s="97"/>
      <c r="B40" s="97"/>
      <c r="C40" s="97"/>
      <c r="D40" s="92" t="s">
        <v>295</v>
      </c>
      <c r="E40" s="98"/>
    </row>
    <row r="41" spans="1:5" ht="12.75">
      <c r="A41" s="88"/>
      <c r="B41" s="95">
        <v>85214</v>
      </c>
      <c r="C41" s="88"/>
      <c r="D41" s="92" t="s">
        <v>275</v>
      </c>
      <c r="E41" s="93">
        <v>187000</v>
      </c>
    </row>
    <row r="42" spans="1:5" ht="12.75">
      <c r="A42" s="88"/>
      <c r="B42" s="88"/>
      <c r="C42" s="88"/>
      <c r="D42" s="92" t="s">
        <v>276</v>
      </c>
      <c r="E42" s="96"/>
    </row>
    <row r="43" spans="1:5" ht="12.75">
      <c r="A43" s="88"/>
      <c r="B43" s="88"/>
      <c r="C43" s="101">
        <v>2010</v>
      </c>
      <c r="D43" s="92" t="s">
        <v>293</v>
      </c>
      <c r="E43" s="93">
        <v>187000</v>
      </c>
    </row>
    <row r="44" spans="1:5" ht="12.75">
      <c r="A44" s="88"/>
      <c r="B44" s="88"/>
      <c r="C44" s="88"/>
      <c r="D44" s="92" t="s">
        <v>294</v>
      </c>
      <c r="E44" s="96"/>
    </row>
    <row r="45" spans="1:5" ht="12.75">
      <c r="A45" s="97"/>
      <c r="B45" s="97"/>
      <c r="C45" s="97"/>
      <c r="D45" s="92" t="s">
        <v>295</v>
      </c>
      <c r="E45" s="98"/>
    </row>
    <row r="46" spans="1:5" ht="12.75">
      <c r="A46" s="97"/>
      <c r="B46" s="97"/>
      <c r="C46" s="97"/>
      <c r="D46" s="99" t="s">
        <v>170</v>
      </c>
      <c r="E46" s="90">
        <v>3864040</v>
      </c>
    </row>
  </sheetData>
  <sheetProtection/>
  <printOptions/>
  <pageMargins left="0.4724409448818898" right="0.35433070866141736" top="0.98425196850393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&amp;L&amp;"Arial,Pogrubiony"BUDŻET GMINY PACZKÓW NA 2009R.&amp;R&amp;8Zał. nr 4
Plan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9"/>
  <sheetViews>
    <sheetView showGridLines="0" zoomScalePageLayoutView="0" workbookViewId="0" topLeftCell="A388">
      <selection activeCell="D400" sqref="D400:D402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59.7109375" style="2" bestFit="1" customWidth="1"/>
    <col min="5" max="5" width="11.7109375" style="2" bestFit="1" customWidth="1"/>
    <col min="6" max="16384" width="8.00390625" style="2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102" t="s">
        <v>217</v>
      </c>
    </row>
    <row r="2" spans="1:5" ht="12.75">
      <c r="A2" s="87">
        <v>10</v>
      </c>
      <c r="B2" s="88"/>
      <c r="C2" s="88"/>
      <c r="D2" s="89" t="s">
        <v>35</v>
      </c>
      <c r="E2" s="90">
        <v>37500</v>
      </c>
    </row>
    <row r="3" spans="1:5" ht="12.75">
      <c r="A3" s="88"/>
      <c r="B3" s="91">
        <v>1009</v>
      </c>
      <c r="C3" s="88"/>
      <c r="D3" s="92" t="s">
        <v>85</v>
      </c>
      <c r="E3" s="93">
        <v>17500</v>
      </c>
    </row>
    <row r="4" spans="1:5" ht="12.75">
      <c r="A4" s="88"/>
      <c r="B4" s="88"/>
      <c r="C4" s="88"/>
      <c r="D4" s="92" t="s">
        <v>86</v>
      </c>
      <c r="E4" s="93">
        <v>17500</v>
      </c>
    </row>
    <row r="5" spans="1:5" ht="12.75">
      <c r="A5" s="88"/>
      <c r="B5" s="88"/>
      <c r="C5" s="101">
        <v>4270</v>
      </c>
      <c r="D5" s="92" t="s">
        <v>96</v>
      </c>
      <c r="E5" s="93">
        <v>10000</v>
      </c>
    </row>
    <row r="6" spans="1:5" ht="12.75">
      <c r="A6" s="88"/>
      <c r="B6" s="88"/>
      <c r="C6" s="97"/>
      <c r="D6" s="92" t="s">
        <v>188</v>
      </c>
      <c r="E6" s="96"/>
    </row>
    <row r="7" spans="1:5" ht="12.75">
      <c r="A7" s="88"/>
      <c r="B7" s="88"/>
      <c r="C7" s="88"/>
      <c r="D7" s="92" t="s">
        <v>300</v>
      </c>
      <c r="E7" s="93">
        <v>10000</v>
      </c>
    </row>
    <row r="8" spans="1:5" ht="12.75">
      <c r="A8" s="88"/>
      <c r="B8" s="88"/>
      <c r="C8" s="101">
        <v>4300</v>
      </c>
      <c r="D8" s="92" t="s">
        <v>88</v>
      </c>
      <c r="E8" s="93">
        <v>7500</v>
      </c>
    </row>
    <row r="9" spans="1:5" ht="12.75">
      <c r="A9" s="88"/>
      <c r="B9" s="88"/>
      <c r="C9" s="97"/>
      <c r="D9" s="92" t="s">
        <v>188</v>
      </c>
      <c r="E9" s="96"/>
    </row>
    <row r="10" spans="1:5" ht="12.75">
      <c r="A10" s="88"/>
      <c r="B10" s="88"/>
      <c r="C10" s="88"/>
      <c r="D10" s="92" t="s">
        <v>238</v>
      </c>
      <c r="E10" s="93">
        <v>7500</v>
      </c>
    </row>
    <row r="11" spans="1:5" ht="12.75">
      <c r="A11" s="88"/>
      <c r="B11" s="91">
        <v>1030</v>
      </c>
      <c r="C11" s="88"/>
      <c r="D11" s="92" t="s">
        <v>89</v>
      </c>
      <c r="E11" s="93">
        <v>20000</v>
      </c>
    </row>
    <row r="12" spans="1:5" ht="12.75">
      <c r="A12" s="88"/>
      <c r="B12" s="88"/>
      <c r="C12" s="88"/>
      <c r="D12" s="92" t="s">
        <v>86</v>
      </c>
      <c r="E12" s="93">
        <v>20000</v>
      </c>
    </row>
    <row r="13" spans="1:5" ht="12.75">
      <c r="A13" s="88"/>
      <c r="B13" s="88"/>
      <c r="C13" s="101">
        <v>2850</v>
      </c>
      <c r="D13" s="92" t="s">
        <v>301</v>
      </c>
      <c r="E13" s="93">
        <v>20000</v>
      </c>
    </row>
    <row r="14" spans="1:5" ht="12.75">
      <c r="A14" s="88"/>
      <c r="B14" s="88"/>
      <c r="C14" s="88"/>
      <c r="D14" s="92" t="s">
        <v>302</v>
      </c>
      <c r="E14" s="96"/>
    </row>
    <row r="15" spans="1:5" ht="12.75">
      <c r="A15" s="94">
        <v>400</v>
      </c>
      <c r="B15" s="88"/>
      <c r="C15" s="88"/>
      <c r="D15" s="89" t="s">
        <v>92</v>
      </c>
      <c r="E15" s="90">
        <v>158600</v>
      </c>
    </row>
    <row r="16" spans="1:5" ht="12.75">
      <c r="A16" s="88"/>
      <c r="B16" s="95">
        <v>40002</v>
      </c>
      <c r="C16" s="88"/>
      <c r="D16" s="92" t="s">
        <v>93</v>
      </c>
      <c r="E16" s="93">
        <v>158600</v>
      </c>
    </row>
    <row r="17" spans="1:5" ht="12.75">
      <c r="A17" s="88"/>
      <c r="B17" s="88"/>
      <c r="C17" s="88"/>
      <c r="D17" s="92" t="s">
        <v>94</v>
      </c>
      <c r="E17" s="93">
        <v>158600</v>
      </c>
    </row>
    <row r="18" spans="1:5" ht="12.75">
      <c r="A18" s="88"/>
      <c r="B18" s="88"/>
      <c r="C18" s="101">
        <v>6050</v>
      </c>
      <c r="D18" s="92" t="s">
        <v>95</v>
      </c>
      <c r="E18" s="93">
        <v>158600</v>
      </c>
    </row>
    <row r="19" spans="1:5" ht="12.75">
      <c r="A19" s="88"/>
      <c r="B19" s="88"/>
      <c r="C19" s="97"/>
      <c r="D19" s="92" t="s">
        <v>188</v>
      </c>
      <c r="E19" s="96"/>
    </row>
    <row r="20" spans="1:5" ht="12.75">
      <c r="A20" s="88"/>
      <c r="B20" s="88"/>
      <c r="C20" s="88"/>
      <c r="D20" s="92" t="s">
        <v>303</v>
      </c>
      <c r="E20" s="93">
        <v>158600</v>
      </c>
    </row>
    <row r="21" spans="1:5" ht="12.75">
      <c r="A21" s="94">
        <v>600</v>
      </c>
      <c r="B21" s="88"/>
      <c r="C21" s="88"/>
      <c r="D21" s="89" t="s">
        <v>37</v>
      </c>
      <c r="E21" s="90">
        <v>298000</v>
      </c>
    </row>
    <row r="22" spans="1:5" ht="12.75">
      <c r="A22" s="88"/>
      <c r="B22" s="95">
        <v>60016</v>
      </c>
      <c r="C22" s="88"/>
      <c r="D22" s="92" t="s">
        <v>38</v>
      </c>
      <c r="E22" s="93">
        <v>298000</v>
      </c>
    </row>
    <row r="23" spans="1:5" ht="12.75">
      <c r="A23" s="88"/>
      <c r="B23" s="88"/>
      <c r="C23" s="88"/>
      <c r="D23" s="92" t="s">
        <v>86</v>
      </c>
      <c r="E23" s="93">
        <v>230000</v>
      </c>
    </row>
    <row r="24" spans="1:5" ht="12.75">
      <c r="A24" s="88"/>
      <c r="B24" s="88"/>
      <c r="C24" s="101">
        <v>4210</v>
      </c>
      <c r="D24" s="92" t="s">
        <v>91</v>
      </c>
      <c r="E24" s="93">
        <v>30000</v>
      </c>
    </row>
    <row r="25" spans="1:5" ht="12.75">
      <c r="A25" s="88"/>
      <c r="B25" s="88"/>
      <c r="C25" s="97"/>
      <c r="D25" s="92" t="s">
        <v>188</v>
      </c>
      <c r="E25" s="96"/>
    </row>
    <row r="26" spans="1:5" ht="12.75">
      <c r="A26" s="88"/>
      <c r="B26" s="88"/>
      <c r="C26" s="97"/>
      <c r="D26" s="92" t="s">
        <v>239</v>
      </c>
      <c r="E26" s="93">
        <v>25000</v>
      </c>
    </row>
    <row r="27" spans="1:5" ht="12.75">
      <c r="A27" s="88"/>
      <c r="B27" s="88"/>
      <c r="C27" s="88"/>
      <c r="D27" s="92" t="s">
        <v>240</v>
      </c>
      <c r="E27" s="93">
        <v>5000</v>
      </c>
    </row>
    <row r="28" spans="1:5" ht="12.75">
      <c r="A28" s="88"/>
      <c r="B28" s="88"/>
      <c r="C28" s="101">
        <v>4270</v>
      </c>
      <c r="D28" s="92" t="s">
        <v>96</v>
      </c>
      <c r="E28" s="93">
        <v>108000</v>
      </c>
    </row>
    <row r="29" spans="1:5" ht="12.75">
      <c r="A29" s="88"/>
      <c r="B29" s="88"/>
      <c r="C29" s="97"/>
      <c r="D29" s="92" t="s">
        <v>188</v>
      </c>
      <c r="E29" s="96"/>
    </row>
    <row r="30" spans="1:5" ht="12.75">
      <c r="A30" s="88"/>
      <c r="B30" s="88"/>
      <c r="C30" s="97"/>
      <c r="D30" s="92" t="s">
        <v>304</v>
      </c>
      <c r="E30" s="93">
        <v>40000</v>
      </c>
    </row>
    <row r="31" spans="1:5" ht="12.75">
      <c r="A31" s="88"/>
      <c r="B31" s="88"/>
      <c r="C31" s="88"/>
      <c r="D31" s="92" t="s">
        <v>305</v>
      </c>
      <c r="E31" s="93">
        <v>68000</v>
      </c>
    </row>
    <row r="32" spans="1:5" ht="12.75">
      <c r="A32" s="88"/>
      <c r="B32" s="88"/>
      <c r="C32" s="101">
        <v>4300</v>
      </c>
      <c r="D32" s="92" t="s">
        <v>88</v>
      </c>
      <c r="E32" s="93">
        <v>92000</v>
      </c>
    </row>
    <row r="33" spans="1:5" ht="12.75">
      <c r="A33" s="88"/>
      <c r="B33" s="88"/>
      <c r="C33" s="97"/>
      <c r="D33" s="92" t="s">
        <v>188</v>
      </c>
      <c r="E33" s="96"/>
    </row>
    <row r="34" spans="1:5" ht="12.75">
      <c r="A34" s="88"/>
      <c r="B34" s="88"/>
      <c r="C34" s="97"/>
      <c r="D34" s="92" t="s">
        <v>306</v>
      </c>
      <c r="E34" s="93">
        <v>5000</v>
      </c>
    </row>
    <row r="35" spans="1:5" ht="12.75">
      <c r="A35" s="88"/>
      <c r="B35" s="88"/>
      <c r="C35" s="97"/>
      <c r="D35" s="92" t="s">
        <v>307</v>
      </c>
      <c r="E35" s="93">
        <v>37000</v>
      </c>
    </row>
    <row r="36" spans="1:5" ht="12.75">
      <c r="A36" s="88"/>
      <c r="B36" s="88"/>
      <c r="C36" s="88"/>
      <c r="D36" s="92" t="s">
        <v>308</v>
      </c>
      <c r="E36" s="93">
        <v>50000</v>
      </c>
    </row>
    <row r="37" spans="1:5" ht="12.75">
      <c r="A37" s="88"/>
      <c r="B37" s="88"/>
      <c r="C37" s="88"/>
      <c r="D37" s="92" t="s">
        <v>94</v>
      </c>
      <c r="E37" s="93">
        <v>68000</v>
      </c>
    </row>
    <row r="38" spans="1:5" ht="12.75">
      <c r="A38" s="88"/>
      <c r="B38" s="88"/>
      <c r="C38" s="101">
        <v>6050</v>
      </c>
      <c r="D38" s="92" t="s">
        <v>95</v>
      </c>
      <c r="E38" s="93">
        <v>68000</v>
      </c>
    </row>
    <row r="39" spans="1:5" ht="12.75">
      <c r="A39" s="88"/>
      <c r="B39" s="88"/>
      <c r="C39" s="97"/>
      <c r="D39" s="92" t="s">
        <v>188</v>
      </c>
      <c r="E39" s="96"/>
    </row>
    <row r="40" spans="1:5" ht="12.75">
      <c r="A40" s="88"/>
      <c r="B40" s="88"/>
      <c r="C40" s="97"/>
      <c r="D40" s="92" t="s">
        <v>309</v>
      </c>
      <c r="E40" s="93">
        <v>25000</v>
      </c>
    </row>
    <row r="41" spans="1:5" ht="12.75">
      <c r="A41" s="88"/>
      <c r="B41" s="88"/>
      <c r="C41" s="97"/>
      <c r="D41" s="92" t="s">
        <v>310</v>
      </c>
      <c r="E41" s="93">
        <v>8000</v>
      </c>
    </row>
    <row r="42" spans="1:5" ht="12.75">
      <c r="A42" s="88"/>
      <c r="B42" s="88"/>
      <c r="C42" s="88"/>
      <c r="D42" s="92" t="s">
        <v>311</v>
      </c>
      <c r="E42" s="93">
        <v>35000</v>
      </c>
    </row>
    <row r="43" spans="1:5" ht="12.75">
      <c r="A43" s="94">
        <v>700</v>
      </c>
      <c r="B43" s="88"/>
      <c r="C43" s="88"/>
      <c r="D43" s="89" t="s">
        <v>39</v>
      </c>
      <c r="E43" s="90">
        <v>1512970</v>
      </c>
    </row>
    <row r="44" spans="1:5" ht="12.75">
      <c r="A44" s="88"/>
      <c r="B44" s="95">
        <v>70005</v>
      </c>
      <c r="C44" s="88"/>
      <c r="D44" s="92" t="s">
        <v>40</v>
      </c>
      <c r="E44" s="93">
        <v>1512970</v>
      </c>
    </row>
    <row r="45" spans="1:5" ht="12.75">
      <c r="A45" s="88"/>
      <c r="B45" s="88"/>
      <c r="C45" s="88"/>
      <c r="D45" s="92" t="s">
        <v>86</v>
      </c>
      <c r="E45" s="93">
        <v>1485750</v>
      </c>
    </row>
    <row r="46" spans="1:5" ht="12.75">
      <c r="A46" s="88"/>
      <c r="B46" s="88"/>
      <c r="C46" s="101">
        <v>3030</v>
      </c>
      <c r="D46" s="92" t="s">
        <v>224</v>
      </c>
      <c r="E46" s="93">
        <v>3000</v>
      </c>
    </row>
    <row r="47" spans="1:5" ht="12.75">
      <c r="A47" s="88"/>
      <c r="B47" s="88"/>
      <c r="C47" s="97"/>
      <c r="D47" s="92" t="s">
        <v>188</v>
      </c>
      <c r="E47" s="96"/>
    </row>
    <row r="48" spans="1:5" ht="12.75">
      <c r="A48" s="88"/>
      <c r="B48" s="88"/>
      <c r="C48" s="88"/>
      <c r="D48" s="92" t="s">
        <v>312</v>
      </c>
      <c r="E48" s="93">
        <v>3000</v>
      </c>
    </row>
    <row r="49" spans="1:5" ht="12.75">
      <c r="A49" s="88"/>
      <c r="B49" s="88"/>
      <c r="C49" s="101">
        <v>4260</v>
      </c>
      <c r="D49" s="92" t="s">
        <v>97</v>
      </c>
      <c r="E49" s="93">
        <v>40000</v>
      </c>
    </row>
    <row r="50" spans="1:5" ht="12.75">
      <c r="A50" s="88"/>
      <c r="B50" s="88"/>
      <c r="C50" s="101">
        <v>4270</v>
      </c>
      <c r="D50" s="92" t="s">
        <v>96</v>
      </c>
      <c r="E50" s="93">
        <v>710000</v>
      </c>
    </row>
    <row r="51" spans="1:5" ht="12.75">
      <c r="A51" s="88"/>
      <c r="B51" s="88"/>
      <c r="C51" s="97"/>
      <c r="D51" s="92" t="s">
        <v>188</v>
      </c>
      <c r="E51" s="96"/>
    </row>
    <row r="52" spans="1:5" ht="12.75">
      <c r="A52" s="88"/>
      <c r="B52" s="88"/>
      <c r="C52" s="97"/>
      <c r="D52" s="92" t="s">
        <v>313</v>
      </c>
      <c r="E52" s="93">
        <v>350000</v>
      </c>
    </row>
    <row r="53" spans="1:5" ht="12.75">
      <c r="A53" s="88"/>
      <c r="B53" s="88"/>
      <c r="C53" s="88"/>
      <c r="D53" s="92" t="s">
        <v>225</v>
      </c>
      <c r="E53" s="93">
        <v>360000</v>
      </c>
    </row>
    <row r="54" spans="1:5" ht="12.75">
      <c r="A54" s="88"/>
      <c r="B54" s="88"/>
      <c r="C54" s="101">
        <v>4300</v>
      </c>
      <c r="D54" s="92" t="s">
        <v>88</v>
      </c>
      <c r="E54" s="93">
        <v>111750</v>
      </c>
    </row>
    <row r="55" spans="1:5" ht="12.75">
      <c r="A55" s="88"/>
      <c r="B55" s="88"/>
      <c r="C55" s="97"/>
      <c r="D55" s="92" t="s">
        <v>188</v>
      </c>
      <c r="E55" s="96"/>
    </row>
    <row r="56" spans="1:5" ht="12.75">
      <c r="A56" s="88"/>
      <c r="B56" s="88"/>
      <c r="C56" s="97"/>
      <c r="D56" s="92" t="s">
        <v>314</v>
      </c>
      <c r="E56" s="93">
        <v>15000</v>
      </c>
    </row>
    <row r="57" spans="1:5" ht="12.75">
      <c r="A57" s="88"/>
      <c r="B57" s="88"/>
      <c r="C57" s="97"/>
      <c r="D57" s="92" t="s">
        <v>315</v>
      </c>
      <c r="E57" s="93">
        <v>20000</v>
      </c>
    </row>
    <row r="58" spans="1:5" ht="12.75">
      <c r="A58" s="88"/>
      <c r="B58" s="88"/>
      <c r="C58" s="97"/>
      <c r="D58" s="92" t="s">
        <v>241</v>
      </c>
      <c r="E58" s="93">
        <v>10250</v>
      </c>
    </row>
    <row r="59" spans="1:5" ht="12.75">
      <c r="A59" s="88"/>
      <c r="B59" s="88"/>
      <c r="C59" s="97"/>
      <c r="D59" s="92" t="s">
        <v>242</v>
      </c>
      <c r="E59" s="93">
        <v>35000</v>
      </c>
    </row>
    <row r="60" spans="1:5" ht="12.75">
      <c r="A60" s="88"/>
      <c r="B60" s="88"/>
      <c r="C60" s="97"/>
      <c r="D60" s="92" t="s">
        <v>316</v>
      </c>
      <c r="E60" s="93">
        <v>1500</v>
      </c>
    </row>
    <row r="61" spans="1:5" ht="12.75">
      <c r="A61" s="88"/>
      <c r="B61" s="88"/>
      <c r="C61" s="97"/>
      <c r="D61" s="92" t="s">
        <v>317</v>
      </c>
      <c r="E61" s="93">
        <v>30000</v>
      </c>
    </row>
    <row r="62" spans="1:5" ht="12.75">
      <c r="A62" s="88"/>
      <c r="B62" s="88"/>
      <c r="C62" s="101">
        <v>4400</v>
      </c>
      <c r="D62" s="92" t="s">
        <v>318</v>
      </c>
      <c r="E62" s="93">
        <v>590000</v>
      </c>
    </row>
    <row r="63" spans="1:5" ht="12.75">
      <c r="A63" s="88"/>
      <c r="B63" s="88"/>
      <c r="C63" s="97"/>
      <c r="D63" s="92" t="s">
        <v>319</v>
      </c>
      <c r="E63" s="96"/>
    </row>
    <row r="64" spans="1:5" ht="12.75">
      <c r="A64" s="88"/>
      <c r="B64" s="88"/>
      <c r="C64" s="97"/>
      <c r="D64" s="92" t="s">
        <v>188</v>
      </c>
      <c r="E64" s="96"/>
    </row>
    <row r="65" spans="1:5" ht="12.75">
      <c r="A65" s="88"/>
      <c r="B65" s="88"/>
      <c r="C65" s="97"/>
      <c r="D65" s="92" t="s">
        <v>320</v>
      </c>
      <c r="E65" s="93">
        <v>295000</v>
      </c>
    </row>
    <row r="66" spans="1:5" ht="12.75">
      <c r="A66" s="88"/>
      <c r="B66" s="88"/>
      <c r="C66" s="88"/>
      <c r="D66" s="92" t="s">
        <v>321</v>
      </c>
      <c r="E66" s="93">
        <v>295000</v>
      </c>
    </row>
    <row r="67" spans="1:5" ht="12.75">
      <c r="A67" s="88"/>
      <c r="B67" s="88"/>
      <c r="C67" s="101">
        <v>4520</v>
      </c>
      <c r="D67" s="92" t="s">
        <v>100</v>
      </c>
      <c r="E67" s="93">
        <v>31000</v>
      </c>
    </row>
    <row r="68" spans="1:5" ht="12.75">
      <c r="A68" s="88"/>
      <c r="B68" s="88"/>
      <c r="C68" s="97"/>
      <c r="D68" s="92" t="s">
        <v>188</v>
      </c>
      <c r="E68" s="96"/>
    </row>
    <row r="69" spans="1:5" ht="12.75">
      <c r="A69" s="88"/>
      <c r="B69" s="88"/>
      <c r="C69" s="88"/>
      <c r="D69" s="92" t="s">
        <v>226</v>
      </c>
      <c r="E69" s="93">
        <v>31000</v>
      </c>
    </row>
    <row r="70" spans="1:5" ht="12.75">
      <c r="A70" s="88"/>
      <c r="B70" s="88"/>
      <c r="C70" s="88"/>
      <c r="D70" s="92" t="s">
        <v>94</v>
      </c>
      <c r="E70" s="93">
        <v>27220</v>
      </c>
    </row>
    <row r="71" spans="1:5" ht="12.75">
      <c r="A71" s="88"/>
      <c r="B71" s="88"/>
      <c r="C71" s="101">
        <v>6050</v>
      </c>
      <c r="D71" s="92" t="s">
        <v>95</v>
      </c>
      <c r="E71" s="93">
        <v>27220</v>
      </c>
    </row>
    <row r="72" spans="1:5" ht="12.75">
      <c r="A72" s="88"/>
      <c r="B72" s="88"/>
      <c r="C72" s="97"/>
      <c r="D72" s="92" t="s">
        <v>188</v>
      </c>
      <c r="E72" s="96"/>
    </row>
    <row r="73" spans="1:5" ht="12.75">
      <c r="A73" s="88"/>
      <c r="B73" s="88"/>
      <c r="C73" s="88"/>
      <c r="D73" s="92" t="s">
        <v>322</v>
      </c>
      <c r="E73" s="93">
        <v>27220</v>
      </c>
    </row>
    <row r="74" spans="1:5" ht="12.75">
      <c r="A74" s="94">
        <v>710</v>
      </c>
      <c r="B74" s="88"/>
      <c r="C74" s="88"/>
      <c r="D74" s="89" t="s">
        <v>101</v>
      </c>
      <c r="E74" s="90">
        <v>95000</v>
      </c>
    </row>
    <row r="75" spans="1:5" ht="12.75">
      <c r="A75" s="88"/>
      <c r="B75" s="95">
        <v>71004</v>
      </c>
      <c r="C75" s="88"/>
      <c r="D75" s="92" t="s">
        <v>102</v>
      </c>
      <c r="E75" s="93">
        <v>75000</v>
      </c>
    </row>
    <row r="76" spans="1:5" ht="12.75">
      <c r="A76" s="88"/>
      <c r="B76" s="88"/>
      <c r="C76" s="88"/>
      <c r="D76" s="92" t="s">
        <v>86</v>
      </c>
      <c r="E76" s="93">
        <v>75000</v>
      </c>
    </row>
    <row r="77" spans="1:5" ht="12.75">
      <c r="A77" s="88"/>
      <c r="B77" s="88"/>
      <c r="C77" s="101">
        <v>4300</v>
      </c>
      <c r="D77" s="92" t="s">
        <v>88</v>
      </c>
      <c r="E77" s="93">
        <v>75000</v>
      </c>
    </row>
    <row r="78" spans="1:5" ht="12.75">
      <c r="A78" s="88"/>
      <c r="B78" s="88"/>
      <c r="C78" s="97"/>
      <c r="D78" s="92" t="s">
        <v>188</v>
      </c>
      <c r="E78" s="96"/>
    </row>
    <row r="79" spans="1:5" ht="12.75">
      <c r="A79" s="88"/>
      <c r="B79" s="88"/>
      <c r="C79" s="88"/>
      <c r="D79" s="92" t="s">
        <v>323</v>
      </c>
      <c r="E79" s="93">
        <v>75000</v>
      </c>
    </row>
    <row r="80" spans="1:5" ht="12.75">
      <c r="A80" s="88"/>
      <c r="B80" s="95">
        <v>71013</v>
      </c>
      <c r="C80" s="88"/>
      <c r="D80" s="92" t="s">
        <v>103</v>
      </c>
      <c r="E80" s="93">
        <v>20000</v>
      </c>
    </row>
    <row r="81" spans="1:5" ht="12.75">
      <c r="A81" s="88"/>
      <c r="B81" s="88"/>
      <c r="C81" s="88"/>
      <c r="D81" s="92" t="s">
        <v>86</v>
      </c>
      <c r="E81" s="93">
        <v>20000</v>
      </c>
    </row>
    <row r="82" spans="1:5" ht="12.75">
      <c r="A82" s="88"/>
      <c r="B82" s="88"/>
      <c r="C82" s="101">
        <v>4300</v>
      </c>
      <c r="D82" s="92" t="s">
        <v>88</v>
      </c>
      <c r="E82" s="93">
        <v>20000</v>
      </c>
    </row>
    <row r="83" spans="1:5" ht="12.75">
      <c r="A83" s="88"/>
      <c r="B83" s="88"/>
      <c r="C83" s="97"/>
      <c r="D83" s="92" t="s">
        <v>188</v>
      </c>
      <c r="E83" s="96"/>
    </row>
    <row r="84" spans="1:5" ht="12.75">
      <c r="A84" s="88"/>
      <c r="B84" s="88"/>
      <c r="C84" s="88"/>
      <c r="D84" s="92" t="s">
        <v>324</v>
      </c>
      <c r="E84" s="93">
        <v>20000</v>
      </c>
    </row>
    <row r="85" spans="1:5" ht="12.75">
      <c r="A85" s="94">
        <v>750</v>
      </c>
      <c r="B85" s="88"/>
      <c r="C85" s="88"/>
      <c r="D85" s="89" t="s">
        <v>42</v>
      </c>
      <c r="E85" s="90">
        <v>3688365</v>
      </c>
    </row>
    <row r="86" spans="1:5" ht="12.75">
      <c r="A86" s="88"/>
      <c r="B86" s="95">
        <v>75011</v>
      </c>
      <c r="C86" s="88"/>
      <c r="D86" s="92" t="s">
        <v>43</v>
      </c>
      <c r="E86" s="93">
        <v>101580</v>
      </c>
    </row>
    <row r="87" spans="1:5" ht="12.75">
      <c r="A87" s="88"/>
      <c r="B87" s="88"/>
      <c r="C87" s="88"/>
      <c r="D87" s="92" t="s">
        <v>86</v>
      </c>
      <c r="E87" s="93">
        <v>101580</v>
      </c>
    </row>
    <row r="88" spans="1:5" ht="12.75">
      <c r="A88" s="88"/>
      <c r="B88" s="88"/>
      <c r="C88" s="101">
        <v>4010</v>
      </c>
      <c r="D88" s="92" t="s">
        <v>105</v>
      </c>
      <c r="E88" s="93">
        <v>86173</v>
      </c>
    </row>
    <row r="89" spans="1:5" ht="12.75">
      <c r="A89" s="88"/>
      <c r="B89" s="88"/>
      <c r="C89" s="101">
        <v>4110</v>
      </c>
      <c r="D89" s="92" t="s">
        <v>106</v>
      </c>
      <c r="E89" s="93">
        <v>13296</v>
      </c>
    </row>
    <row r="90" spans="1:5" ht="12.75">
      <c r="A90" s="88"/>
      <c r="B90" s="88"/>
      <c r="C90" s="101">
        <v>4120</v>
      </c>
      <c r="D90" s="92" t="s">
        <v>107</v>
      </c>
      <c r="E90" s="93">
        <v>2111</v>
      </c>
    </row>
    <row r="91" spans="1:5" ht="12.75">
      <c r="A91" s="88"/>
      <c r="B91" s="95">
        <v>75022</v>
      </c>
      <c r="C91" s="88"/>
      <c r="D91" s="92" t="s">
        <v>108</v>
      </c>
      <c r="E91" s="93">
        <v>124933</v>
      </c>
    </row>
    <row r="92" spans="1:5" ht="12.75">
      <c r="A92" s="88"/>
      <c r="B92" s="88"/>
      <c r="C92" s="88"/>
      <c r="D92" s="92" t="s">
        <v>86</v>
      </c>
      <c r="E92" s="93">
        <v>124933</v>
      </c>
    </row>
    <row r="93" spans="1:5" ht="12.75">
      <c r="A93" s="88"/>
      <c r="B93" s="88"/>
      <c r="C93" s="101">
        <v>3030</v>
      </c>
      <c r="D93" s="92" t="s">
        <v>224</v>
      </c>
      <c r="E93" s="93">
        <v>117113</v>
      </c>
    </row>
    <row r="94" spans="1:5" ht="12.75">
      <c r="A94" s="88"/>
      <c r="B94" s="88"/>
      <c r="C94" s="101">
        <v>4210</v>
      </c>
      <c r="D94" s="92" t="s">
        <v>91</v>
      </c>
      <c r="E94" s="93">
        <v>2020</v>
      </c>
    </row>
    <row r="95" spans="1:5" ht="12.75">
      <c r="A95" s="88"/>
      <c r="B95" s="88"/>
      <c r="C95" s="101">
        <v>4220</v>
      </c>
      <c r="D95" s="92" t="s">
        <v>125</v>
      </c>
      <c r="E95" s="93">
        <v>1200</v>
      </c>
    </row>
    <row r="96" spans="1:5" ht="12.75">
      <c r="A96" s="88"/>
      <c r="B96" s="88"/>
      <c r="C96" s="101">
        <v>4300</v>
      </c>
      <c r="D96" s="92" t="s">
        <v>88</v>
      </c>
      <c r="E96" s="93">
        <v>3500</v>
      </c>
    </row>
    <row r="97" spans="1:5" ht="12.75">
      <c r="A97" s="88"/>
      <c r="B97" s="88"/>
      <c r="C97" s="101">
        <v>4410</v>
      </c>
      <c r="D97" s="92" t="s">
        <v>98</v>
      </c>
      <c r="E97" s="93">
        <v>600</v>
      </c>
    </row>
    <row r="98" spans="1:5" ht="12.75">
      <c r="A98" s="88"/>
      <c r="B98" s="88"/>
      <c r="C98" s="101">
        <v>4420</v>
      </c>
      <c r="D98" s="92" t="s">
        <v>115</v>
      </c>
      <c r="E98" s="93">
        <v>500</v>
      </c>
    </row>
    <row r="99" spans="1:5" ht="12.75">
      <c r="A99" s="88"/>
      <c r="B99" s="95">
        <v>75023</v>
      </c>
      <c r="C99" s="88"/>
      <c r="D99" s="92" t="s">
        <v>109</v>
      </c>
      <c r="E99" s="93">
        <v>3271473</v>
      </c>
    </row>
    <row r="100" spans="1:5" ht="12.75">
      <c r="A100" s="88"/>
      <c r="B100" s="88"/>
      <c r="C100" s="88"/>
      <c r="D100" s="92" t="s">
        <v>86</v>
      </c>
      <c r="E100" s="93">
        <v>3216473</v>
      </c>
    </row>
    <row r="101" spans="1:5" ht="12.75">
      <c r="A101" s="88"/>
      <c r="B101" s="88"/>
      <c r="C101" s="101">
        <v>4360</v>
      </c>
      <c r="D101" s="92" t="s">
        <v>114</v>
      </c>
      <c r="E101" s="93">
        <v>6500</v>
      </c>
    </row>
    <row r="102" spans="1:5" ht="12.75">
      <c r="A102" s="88"/>
      <c r="B102" s="88"/>
      <c r="C102" s="101">
        <v>4370</v>
      </c>
      <c r="D102" s="92" t="s">
        <v>222</v>
      </c>
      <c r="E102" s="93">
        <v>20000</v>
      </c>
    </row>
    <row r="103" spans="1:5" ht="12.75">
      <c r="A103" s="88"/>
      <c r="B103" s="88"/>
      <c r="C103" s="101">
        <v>3020</v>
      </c>
      <c r="D103" s="92" t="s">
        <v>228</v>
      </c>
      <c r="E103" s="93">
        <v>26000</v>
      </c>
    </row>
    <row r="104" spans="1:5" ht="12.75">
      <c r="A104" s="88"/>
      <c r="B104" s="88"/>
      <c r="C104" s="101">
        <v>4010</v>
      </c>
      <c r="D104" s="92" t="s">
        <v>105</v>
      </c>
      <c r="E104" s="93">
        <v>1753236</v>
      </c>
    </row>
    <row r="105" spans="1:5" ht="12.75">
      <c r="A105" s="88"/>
      <c r="B105" s="88"/>
      <c r="C105" s="101">
        <v>4040</v>
      </c>
      <c r="D105" s="92" t="s">
        <v>110</v>
      </c>
      <c r="E105" s="93">
        <v>135000</v>
      </c>
    </row>
    <row r="106" spans="1:5" ht="12.75">
      <c r="A106" s="88"/>
      <c r="B106" s="88"/>
      <c r="C106" s="101">
        <v>4110</v>
      </c>
      <c r="D106" s="92" t="s">
        <v>106</v>
      </c>
      <c r="E106" s="93">
        <v>291352</v>
      </c>
    </row>
    <row r="107" spans="1:5" ht="12.75">
      <c r="A107" s="88"/>
      <c r="B107" s="88"/>
      <c r="C107" s="101">
        <v>4120</v>
      </c>
      <c r="D107" s="92" t="s">
        <v>107</v>
      </c>
      <c r="E107" s="93">
        <v>46261</v>
      </c>
    </row>
    <row r="108" spans="1:5" ht="12.75">
      <c r="A108" s="88"/>
      <c r="B108" s="88"/>
      <c r="C108" s="101">
        <v>4140</v>
      </c>
      <c r="D108" s="92" t="s">
        <v>111</v>
      </c>
      <c r="E108" s="93">
        <v>74000</v>
      </c>
    </row>
    <row r="109" spans="1:5" ht="12.75">
      <c r="A109" s="88"/>
      <c r="B109" s="88"/>
      <c r="C109" s="101">
        <v>4170</v>
      </c>
      <c r="D109" s="92" t="s">
        <v>112</v>
      </c>
      <c r="E109" s="93">
        <v>42700</v>
      </c>
    </row>
    <row r="110" spans="1:5" ht="12.75">
      <c r="A110" s="88"/>
      <c r="B110" s="88"/>
      <c r="C110" s="101">
        <v>4210</v>
      </c>
      <c r="D110" s="92" t="s">
        <v>91</v>
      </c>
      <c r="E110" s="93">
        <v>150000</v>
      </c>
    </row>
    <row r="111" spans="1:5" ht="12.75">
      <c r="A111" s="88"/>
      <c r="B111" s="88"/>
      <c r="C111" s="101">
        <v>4260</v>
      </c>
      <c r="D111" s="92" t="s">
        <v>97</v>
      </c>
      <c r="E111" s="93">
        <v>92000</v>
      </c>
    </row>
    <row r="112" spans="1:5" ht="12.75">
      <c r="A112" s="88"/>
      <c r="B112" s="88"/>
      <c r="C112" s="101">
        <v>4270</v>
      </c>
      <c r="D112" s="92" t="s">
        <v>96</v>
      </c>
      <c r="E112" s="93">
        <v>50000</v>
      </c>
    </row>
    <row r="113" spans="1:5" ht="12.75">
      <c r="A113" s="88"/>
      <c r="B113" s="88"/>
      <c r="C113" s="101">
        <v>4280</v>
      </c>
      <c r="D113" s="92" t="s">
        <v>113</v>
      </c>
      <c r="E113" s="93">
        <v>4000</v>
      </c>
    </row>
    <row r="114" spans="1:5" ht="12.75">
      <c r="A114" s="88"/>
      <c r="B114" s="88"/>
      <c r="C114" s="101">
        <v>4300</v>
      </c>
      <c r="D114" s="92" t="s">
        <v>88</v>
      </c>
      <c r="E114" s="93">
        <v>130000</v>
      </c>
    </row>
    <row r="115" spans="1:5" ht="12.75">
      <c r="A115" s="88"/>
      <c r="B115" s="88"/>
      <c r="C115" s="101">
        <v>4340</v>
      </c>
      <c r="D115" s="92" t="s">
        <v>325</v>
      </c>
      <c r="E115" s="93">
        <v>190969</v>
      </c>
    </row>
    <row r="116" spans="1:5" ht="12.75">
      <c r="A116" s="88"/>
      <c r="B116" s="88"/>
      <c r="C116" s="88"/>
      <c r="D116" s="92" t="s">
        <v>326</v>
      </c>
      <c r="E116" s="96"/>
    </row>
    <row r="117" spans="1:5" ht="12.75">
      <c r="A117" s="88"/>
      <c r="B117" s="88"/>
      <c r="C117" s="101">
        <v>4350</v>
      </c>
      <c r="D117" s="92" t="s">
        <v>223</v>
      </c>
      <c r="E117" s="93">
        <v>7500</v>
      </c>
    </row>
    <row r="118" spans="1:5" ht="12.75">
      <c r="A118" s="88"/>
      <c r="B118" s="88"/>
      <c r="C118" s="101">
        <v>4400</v>
      </c>
      <c r="D118" s="92" t="s">
        <v>318</v>
      </c>
      <c r="E118" s="93">
        <v>30000</v>
      </c>
    </row>
    <row r="119" spans="1:5" ht="12.75">
      <c r="A119" s="88"/>
      <c r="B119" s="88"/>
      <c r="C119" s="88"/>
      <c r="D119" s="92" t="s">
        <v>319</v>
      </c>
      <c r="E119" s="96"/>
    </row>
    <row r="120" spans="1:5" ht="12.75">
      <c r="A120" s="88"/>
      <c r="B120" s="88"/>
      <c r="C120" s="101">
        <v>4410</v>
      </c>
      <c r="D120" s="92" t="s">
        <v>98</v>
      </c>
      <c r="E120" s="93">
        <v>22000</v>
      </c>
    </row>
    <row r="121" spans="1:5" ht="12.75">
      <c r="A121" s="88"/>
      <c r="B121" s="88"/>
      <c r="C121" s="101">
        <v>4420</v>
      </c>
      <c r="D121" s="92" t="s">
        <v>115</v>
      </c>
      <c r="E121" s="93">
        <v>2000</v>
      </c>
    </row>
    <row r="122" spans="1:5" ht="12.75">
      <c r="A122" s="88"/>
      <c r="B122" s="88"/>
      <c r="C122" s="101">
        <v>4430</v>
      </c>
      <c r="D122" s="92" t="s">
        <v>99</v>
      </c>
      <c r="E122" s="93">
        <v>10500</v>
      </c>
    </row>
    <row r="123" spans="1:5" ht="12.75">
      <c r="A123" s="88"/>
      <c r="B123" s="88"/>
      <c r="C123" s="101">
        <v>4440</v>
      </c>
      <c r="D123" s="92" t="s">
        <v>116</v>
      </c>
      <c r="E123" s="93">
        <v>55455</v>
      </c>
    </row>
    <row r="124" spans="1:5" ht="12.75">
      <c r="A124" s="88"/>
      <c r="B124" s="88"/>
      <c r="C124" s="101">
        <v>4610</v>
      </c>
      <c r="D124" s="92" t="s">
        <v>244</v>
      </c>
      <c r="E124" s="93">
        <v>5000</v>
      </c>
    </row>
    <row r="125" spans="1:5" ht="12.75">
      <c r="A125" s="88"/>
      <c r="B125" s="88"/>
      <c r="C125" s="101">
        <v>4700</v>
      </c>
      <c r="D125" s="92" t="s">
        <v>235</v>
      </c>
      <c r="E125" s="93">
        <v>20000</v>
      </c>
    </row>
    <row r="126" spans="1:5" ht="12.75">
      <c r="A126" s="88"/>
      <c r="B126" s="88"/>
      <c r="C126" s="101">
        <v>4740</v>
      </c>
      <c r="D126" s="92" t="s">
        <v>327</v>
      </c>
      <c r="E126" s="93">
        <v>7000</v>
      </c>
    </row>
    <row r="127" spans="1:5" ht="12.75">
      <c r="A127" s="88"/>
      <c r="B127" s="88"/>
      <c r="C127" s="88"/>
      <c r="D127" s="92" t="s">
        <v>328</v>
      </c>
      <c r="E127" s="96"/>
    </row>
    <row r="128" spans="1:5" ht="12.75">
      <c r="A128" s="88"/>
      <c r="B128" s="88"/>
      <c r="C128" s="101">
        <v>4750</v>
      </c>
      <c r="D128" s="92" t="s">
        <v>236</v>
      </c>
      <c r="E128" s="93">
        <v>45000</v>
      </c>
    </row>
    <row r="129" spans="1:5" ht="12.75">
      <c r="A129" s="88"/>
      <c r="B129" s="88"/>
      <c r="C129" s="88"/>
      <c r="D129" s="92" t="s">
        <v>94</v>
      </c>
      <c r="E129" s="93">
        <v>55000</v>
      </c>
    </row>
    <row r="130" spans="1:5" ht="12.75">
      <c r="A130" s="88"/>
      <c r="B130" s="88"/>
      <c r="C130" s="101">
        <v>6050</v>
      </c>
      <c r="D130" s="92" t="s">
        <v>95</v>
      </c>
      <c r="E130" s="93">
        <v>55000</v>
      </c>
    </row>
    <row r="131" spans="1:5" ht="12.75">
      <c r="A131" s="88"/>
      <c r="B131" s="88"/>
      <c r="C131" s="97"/>
      <c r="D131" s="92" t="s">
        <v>188</v>
      </c>
      <c r="E131" s="96"/>
    </row>
    <row r="132" spans="1:5" ht="12.75">
      <c r="A132" s="88"/>
      <c r="B132" s="88"/>
      <c r="C132" s="97"/>
      <c r="D132" s="92" t="s">
        <v>445</v>
      </c>
      <c r="E132" s="93">
        <v>50000</v>
      </c>
    </row>
    <row r="133" spans="1:5" ht="12.75">
      <c r="A133" s="88"/>
      <c r="B133" s="88"/>
      <c r="C133" s="88"/>
      <c r="D133" s="92" t="s">
        <v>446</v>
      </c>
      <c r="E133" s="93">
        <v>5000</v>
      </c>
    </row>
    <row r="134" spans="1:5" ht="12.75">
      <c r="A134" s="88"/>
      <c r="B134" s="95">
        <v>75075</v>
      </c>
      <c r="C134" s="88"/>
      <c r="D134" s="92" t="s">
        <v>243</v>
      </c>
      <c r="E134" s="93">
        <v>114091</v>
      </c>
    </row>
    <row r="135" spans="1:5" ht="12.75">
      <c r="A135" s="88"/>
      <c r="B135" s="88"/>
      <c r="C135" s="88"/>
      <c r="D135" s="92" t="s">
        <v>86</v>
      </c>
      <c r="E135" s="93">
        <v>114091</v>
      </c>
    </row>
    <row r="136" spans="1:5" ht="12.75">
      <c r="A136" s="88"/>
      <c r="B136" s="88"/>
      <c r="C136" s="101">
        <v>4370</v>
      </c>
      <c r="D136" s="92" t="s">
        <v>222</v>
      </c>
      <c r="E136" s="93">
        <v>1400</v>
      </c>
    </row>
    <row r="137" spans="1:5" ht="12.75">
      <c r="A137" s="88"/>
      <c r="B137" s="88"/>
      <c r="C137" s="101">
        <v>4110</v>
      </c>
      <c r="D137" s="92" t="s">
        <v>106</v>
      </c>
      <c r="E137" s="93">
        <v>350</v>
      </c>
    </row>
    <row r="138" spans="1:5" ht="12.75">
      <c r="A138" s="88"/>
      <c r="B138" s="88"/>
      <c r="C138" s="101">
        <v>4120</v>
      </c>
      <c r="D138" s="92" t="s">
        <v>107</v>
      </c>
      <c r="E138" s="93">
        <v>50</v>
      </c>
    </row>
    <row r="139" spans="1:5" ht="12.75">
      <c r="A139" s="88"/>
      <c r="B139" s="88"/>
      <c r="C139" s="101">
        <v>4170</v>
      </c>
      <c r="D139" s="92" t="s">
        <v>112</v>
      </c>
      <c r="E139" s="93">
        <v>2000</v>
      </c>
    </row>
    <row r="140" spans="1:5" ht="12.75">
      <c r="A140" s="88"/>
      <c r="B140" s="88"/>
      <c r="C140" s="101">
        <v>4210</v>
      </c>
      <c r="D140" s="92" t="s">
        <v>91</v>
      </c>
      <c r="E140" s="93">
        <v>33000</v>
      </c>
    </row>
    <row r="141" spans="1:5" ht="12.75">
      <c r="A141" s="88"/>
      <c r="B141" s="88"/>
      <c r="C141" s="101">
        <v>4260</v>
      </c>
      <c r="D141" s="92" t="s">
        <v>97</v>
      </c>
      <c r="E141" s="93">
        <v>6000</v>
      </c>
    </row>
    <row r="142" spans="1:5" ht="12.75">
      <c r="A142" s="88"/>
      <c r="B142" s="88"/>
      <c r="C142" s="101">
        <v>4300</v>
      </c>
      <c r="D142" s="92" t="s">
        <v>88</v>
      </c>
      <c r="E142" s="93">
        <v>53291</v>
      </c>
    </row>
    <row r="143" spans="1:5" ht="12.75">
      <c r="A143" s="88"/>
      <c r="B143" s="88"/>
      <c r="C143" s="101">
        <v>4350</v>
      </c>
      <c r="D143" s="92" t="s">
        <v>223</v>
      </c>
      <c r="E143" s="93">
        <v>1500</v>
      </c>
    </row>
    <row r="144" spans="1:5" ht="12.75">
      <c r="A144" s="88"/>
      <c r="B144" s="88"/>
      <c r="C144" s="101">
        <v>4430</v>
      </c>
      <c r="D144" s="92" t="s">
        <v>99</v>
      </c>
      <c r="E144" s="93">
        <v>16500</v>
      </c>
    </row>
    <row r="145" spans="1:5" ht="12.75">
      <c r="A145" s="88"/>
      <c r="B145" s="95">
        <v>75095</v>
      </c>
      <c r="C145" s="88"/>
      <c r="D145" s="92" t="s">
        <v>36</v>
      </c>
      <c r="E145" s="93">
        <v>76288</v>
      </c>
    </row>
    <row r="146" spans="1:5" ht="12.75">
      <c r="A146" s="88"/>
      <c r="B146" s="88"/>
      <c r="C146" s="88"/>
      <c r="D146" s="92" t="s">
        <v>86</v>
      </c>
      <c r="E146" s="93">
        <v>76288</v>
      </c>
    </row>
    <row r="147" spans="1:5" ht="12.75">
      <c r="A147" s="88"/>
      <c r="B147" s="88"/>
      <c r="C147" s="101">
        <v>3030</v>
      </c>
      <c r="D147" s="92" t="s">
        <v>224</v>
      </c>
      <c r="E147" s="93">
        <v>28800</v>
      </c>
    </row>
    <row r="148" spans="1:5" ht="12.75">
      <c r="A148" s="88"/>
      <c r="B148" s="88"/>
      <c r="C148" s="97"/>
      <c r="D148" s="92" t="s">
        <v>188</v>
      </c>
      <c r="E148" s="96"/>
    </row>
    <row r="149" spans="1:5" ht="12.75">
      <c r="A149" s="88"/>
      <c r="B149" s="88"/>
      <c r="C149" s="88"/>
      <c r="D149" s="92" t="s">
        <v>227</v>
      </c>
      <c r="E149" s="93">
        <v>28800</v>
      </c>
    </row>
    <row r="150" spans="1:5" ht="12.75">
      <c r="A150" s="88"/>
      <c r="B150" s="88"/>
      <c r="C150" s="101">
        <v>4210</v>
      </c>
      <c r="D150" s="92" t="s">
        <v>91</v>
      </c>
      <c r="E150" s="93">
        <v>32370</v>
      </c>
    </row>
    <row r="151" spans="1:5" ht="12.75">
      <c r="A151" s="88"/>
      <c r="B151" s="88"/>
      <c r="C151" s="97"/>
      <c r="D151" s="92" t="s">
        <v>188</v>
      </c>
      <c r="E151" s="96"/>
    </row>
    <row r="152" spans="1:5" ht="12.75">
      <c r="A152" s="88"/>
      <c r="B152" s="88"/>
      <c r="C152" s="88"/>
      <c r="D152" s="92" t="s">
        <v>329</v>
      </c>
      <c r="E152" s="93">
        <v>32370</v>
      </c>
    </row>
    <row r="153" spans="1:5" ht="12.75">
      <c r="A153" s="88"/>
      <c r="B153" s="88"/>
      <c r="C153" s="101">
        <v>4260</v>
      </c>
      <c r="D153" s="92" t="s">
        <v>97</v>
      </c>
      <c r="E153" s="93">
        <v>2474</v>
      </c>
    </row>
    <row r="154" spans="1:5" ht="12.75">
      <c r="A154" s="88"/>
      <c r="B154" s="88"/>
      <c r="C154" s="97"/>
      <c r="D154" s="92" t="s">
        <v>188</v>
      </c>
      <c r="E154" s="96"/>
    </row>
    <row r="155" spans="1:5" ht="12.75">
      <c r="A155" s="88"/>
      <c r="B155" s="88"/>
      <c r="C155" s="88"/>
      <c r="D155" s="92" t="s">
        <v>329</v>
      </c>
      <c r="E155" s="93">
        <v>2474</v>
      </c>
    </row>
    <row r="156" spans="1:5" ht="12.75">
      <c r="A156" s="88"/>
      <c r="B156" s="88"/>
      <c r="C156" s="101">
        <v>4300</v>
      </c>
      <c r="D156" s="92" t="s">
        <v>88</v>
      </c>
      <c r="E156" s="93">
        <v>12644</v>
      </c>
    </row>
    <row r="157" spans="1:5" ht="12.75">
      <c r="A157" s="88"/>
      <c r="B157" s="88"/>
      <c r="C157" s="97"/>
      <c r="D157" s="92" t="s">
        <v>188</v>
      </c>
      <c r="E157" s="96"/>
    </row>
    <row r="158" spans="1:5" ht="12.75">
      <c r="A158" s="88"/>
      <c r="B158" s="88"/>
      <c r="C158" s="97"/>
      <c r="D158" s="92" t="s">
        <v>329</v>
      </c>
      <c r="E158" s="93">
        <v>7644</v>
      </c>
    </row>
    <row r="159" spans="1:5" ht="12.75">
      <c r="A159" s="88"/>
      <c r="B159" s="88"/>
      <c r="C159" s="88"/>
      <c r="D159" s="92" t="s">
        <v>247</v>
      </c>
      <c r="E159" s="93">
        <v>5000</v>
      </c>
    </row>
    <row r="160" spans="1:5" ht="12.75">
      <c r="A160" s="94">
        <v>751</v>
      </c>
      <c r="B160" s="88"/>
      <c r="C160" s="88"/>
      <c r="D160" s="89" t="s">
        <v>253</v>
      </c>
      <c r="E160" s="90">
        <v>2260</v>
      </c>
    </row>
    <row r="161" spans="1:5" ht="12.75">
      <c r="A161" s="88"/>
      <c r="B161" s="88"/>
      <c r="C161" s="88"/>
      <c r="D161" s="89" t="s">
        <v>254</v>
      </c>
      <c r="E161" s="96"/>
    </row>
    <row r="162" spans="1:5" ht="12.75">
      <c r="A162" s="88"/>
      <c r="B162" s="95">
        <v>75101</v>
      </c>
      <c r="C162" s="88"/>
      <c r="D162" s="92" t="s">
        <v>218</v>
      </c>
      <c r="E162" s="93">
        <v>2260</v>
      </c>
    </row>
    <row r="163" spans="1:5" ht="12.75">
      <c r="A163" s="88"/>
      <c r="B163" s="88"/>
      <c r="C163" s="88"/>
      <c r="D163" s="92" t="s">
        <v>86</v>
      </c>
      <c r="E163" s="93">
        <v>2260</v>
      </c>
    </row>
    <row r="164" spans="1:5" ht="12.75">
      <c r="A164" s="88"/>
      <c r="B164" s="88"/>
      <c r="C164" s="101">
        <v>4210</v>
      </c>
      <c r="D164" s="92" t="s">
        <v>91</v>
      </c>
      <c r="E164" s="93">
        <v>2260</v>
      </c>
    </row>
    <row r="165" spans="1:5" ht="12.75">
      <c r="A165" s="94">
        <v>752</v>
      </c>
      <c r="B165" s="88"/>
      <c r="C165" s="88"/>
      <c r="D165" s="89" t="s">
        <v>255</v>
      </c>
      <c r="E165" s="90">
        <v>1000</v>
      </c>
    </row>
    <row r="166" spans="1:5" ht="12.75">
      <c r="A166" s="88"/>
      <c r="B166" s="95">
        <v>75212</v>
      </c>
      <c r="C166" s="88"/>
      <c r="D166" s="92" t="s">
        <v>256</v>
      </c>
      <c r="E166" s="93">
        <v>1000</v>
      </c>
    </row>
    <row r="167" spans="1:5" ht="12.75">
      <c r="A167" s="88"/>
      <c r="B167" s="88"/>
      <c r="C167" s="88"/>
      <c r="D167" s="92" t="s">
        <v>86</v>
      </c>
      <c r="E167" s="93">
        <v>1000</v>
      </c>
    </row>
    <row r="168" spans="1:5" ht="12.75">
      <c r="A168" s="88"/>
      <c r="B168" s="88"/>
      <c r="C168" s="101">
        <v>4210</v>
      </c>
      <c r="D168" s="92" t="s">
        <v>91</v>
      </c>
      <c r="E168" s="93">
        <v>1000</v>
      </c>
    </row>
    <row r="169" spans="1:5" ht="12.75">
      <c r="A169" s="94">
        <v>754</v>
      </c>
      <c r="B169" s="88"/>
      <c r="C169" s="88"/>
      <c r="D169" s="89" t="s">
        <v>44</v>
      </c>
      <c r="E169" s="90">
        <v>441166</v>
      </c>
    </row>
    <row r="170" spans="1:5" ht="12.75">
      <c r="A170" s="88"/>
      <c r="B170" s="95">
        <v>75411</v>
      </c>
      <c r="C170" s="88"/>
      <c r="D170" s="92" t="s">
        <v>252</v>
      </c>
      <c r="E170" s="93">
        <v>25000</v>
      </c>
    </row>
    <row r="171" spans="1:5" ht="12.75">
      <c r="A171" s="88"/>
      <c r="B171" s="88"/>
      <c r="C171" s="88"/>
      <c r="D171" s="92" t="s">
        <v>94</v>
      </c>
      <c r="E171" s="93">
        <v>25000</v>
      </c>
    </row>
    <row r="172" spans="1:5" ht="12.75">
      <c r="A172" s="88"/>
      <c r="B172" s="88"/>
      <c r="C172" s="101">
        <v>6060</v>
      </c>
      <c r="D172" s="92" t="s">
        <v>117</v>
      </c>
      <c r="E172" s="93">
        <v>25000</v>
      </c>
    </row>
    <row r="173" spans="1:5" ht="12.75">
      <c r="A173" s="88"/>
      <c r="B173" s="88"/>
      <c r="C173" s="97"/>
      <c r="D173" s="92" t="s">
        <v>188</v>
      </c>
      <c r="E173" s="96"/>
    </row>
    <row r="174" spans="1:5" ht="12.75">
      <c r="A174" s="88"/>
      <c r="B174" s="88"/>
      <c r="C174" s="97"/>
      <c r="D174" s="92" t="s">
        <v>450</v>
      </c>
      <c r="E174" s="93">
        <v>10000</v>
      </c>
    </row>
    <row r="175" spans="1:5" ht="12.75">
      <c r="A175" s="88"/>
      <c r="B175" s="88"/>
      <c r="C175" s="97"/>
      <c r="D175" s="92" t="s">
        <v>451</v>
      </c>
      <c r="E175" s="96"/>
    </row>
    <row r="176" spans="1:5" ht="12.75">
      <c r="A176" s="88"/>
      <c r="B176" s="88"/>
      <c r="C176" s="88"/>
      <c r="D176" s="92" t="s">
        <v>330</v>
      </c>
      <c r="E176" s="93">
        <v>15000</v>
      </c>
    </row>
    <row r="177" spans="1:5" ht="12.75">
      <c r="A177" s="88"/>
      <c r="B177" s="95">
        <v>75412</v>
      </c>
      <c r="C177" s="88"/>
      <c r="D177" s="92" t="s">
        <v>119</v>
      </c>
      <c r="E177" s="93">
        <v>130808</v>
      </c>
    </row>
    <row r="178" spans="1:5" ht="12.75">
      <c r="A178" s="88"/>
      <c r="B178" s="88"/>
      <c r="C178" s="88"/>
      <c r="D178" s="92" t="s">
        <v>86</v>
      </c>
      <c r="E178" s="93">
        <v>105808</v>
      </c>
    </row>
    <row r="179" spans="1:5" ht="12.75">
      <c r="A179" s="88"/>
      <c r="B179" s="88"/>
      <c r="C179" s="101">
        <v>4360</v>
      </c>
      <c r="D179" s="92" t="s">
        <v>114</v>
      </c>
      <c r="E179" s="93">
        <v>1000</v>
      </c>
    </row>
    <row r="180" spans="1:5" ht="12.75">
      <c r="A180" s="88"/>
      <c r="B180" s="88"/>
      <c r="C180" s="101">
        <v>3020</v>
      </c>
      <c r="D180" s="92" t="s">
        <v>228</v>
      </c>
      <c r="E180" s="93">
        <v>5000</v>
      </c>
    </row>
    <row r="181" spans="1:5" ht="12.75">
      <c r="A181" s="88"/>
      <c r="B181" s="88"/>
      <c r="C181" s="101">
        <v>4010</v>
      </c>
      <c r="D181" s="92" t="s">
        <v>105</v>
      </c>
      <c r="E181" s="93">
        <v>29620</v>
      </c>
    </row>
    <row r="182" spans="1:5" ht="12.75">
      <c r="A182" s="88"/>
      <c r="B182" s="88"/>
      <c r="C182" s="101">
        <v>4040</v>
      </c>
      <c r="D182" s="92" t="s">
        <v>110</v>
      </c>
      <c r="E182" s="93">
        <v>2260</v>
      </c>
    </row>
    <row r="183" spans="1:5" ht="12.75">
      <c r="A183" s="88"/>
      <c r="B183" s="88"/>
      <c r="C183" s="101">
        <v>4110</v>
      </c>
      <c r="D183" s="92" t="s">
        <v>106</v>
      </c>
      <c r="E183" s="93">
        <v>5460</v>
      </c>
    </row>
    <row r="184" spans="1:5" ht="12.75">
      <c r="A184" s="88"/>
      <c r="B184" s="88"/>
      <c r="C184" s="101">
        <v>4120</v>
      </c>
      <c r="D184" s="92" t="s">
        <v>107</v>
      </c>
      <c r="E184" s="93">
        <v>880</v>
      </c>
    </row>
    <row r="185" spans="1:5" ht="12.75">
      <c r="A185" s="88"/>
      <c r="B185" s="88"/>
      <c r="C185" s="101">
        <v>4210</v>
      </c>
      <c r="D185" s="92" t="s">
        <v>91</v>
      </c>
      <c r="E185" s="93">
        <v>40000</v>
      </c>
    </row>
    <row r="186" spans="1:5" ht="12.75">
      <c r="A186" s="88"/>
      <c r="B186" s="88"/>
      <c r="C186" s="101">
        <v>4260</v>
      </c>
      <c r="D186" s="92" t="s">
        <v>97</v>
      </c>
      <c r="E186" s="93">
        <v>6588</v>
      </c>
    </row>
    <row r="187" spans="1:5" ht="12.75">
      <c r="A187" s="88"/>
      <c r="B187" s="88"/>
      <c r="C187" s="101">
        <v>4270</v>
      </c>
      <c r="D187" s="92" t="s">
        <v>96</v>
      </c>
      <c r="E187" s="93">
        <v>1500</v>
      </c>
    </row>
    <row r="188" spans="1:5" ht="12.75">
      <c r="A188" s="88"/>
      <c r="B188" s="88"/>
      <c r="C188" s="101">
        <v>4280</v>
      </c>
      <c r="D188" s="92" t="s">
        <v>113</v>
      </c>
      <c r="E188" s="93">
        <v>1000</v>
      </c>
    </row>
    <row r="189" spans="1:5" ht="12.75">
      <c r="A189" s="88"/>
      <c r="B189" s="88"/>
      <c r="C189" s="101">
        <v>4300</v>
      </c>
      <c r="D189" s="92" t="s">
        <v>88</v>
      </c>
      <c r="E189" s="93">
        <v>1500</v>
      </c>
    </row>
    <row r="190" spans="1:5" ht="12.75">
      <c r="A190" s="88"/>
      <c r="B190" s="88"/>
      <c r="C190" s="101">
        <v>4410</v>
      </c>
      <c r="D190" s="92" t="s">
        <v>98</v>
      </c>
      <c r="E190" s="93">
        <v>1000</v>
      </c>
    </row>
    <row r="191" spans="1:5" ht="12.75">
      <c r="A191" s="88"/>
      <c r="B191" s="88"/>
      <c r="C191" s="101">
        <v>4430</v>
      </c>
      <c r="D191" s="92" t="s">
        <v>99</v>
      </c>
      <c r="E191" s="93">
        <v>10000</v>
      </c>
    </row>
    <row r="192" spans="1:5" ht="12.75">
      <c r="A192" s="88"/>
      <c r="B192" s="88"/>
      <c r="C192" s="88"/>
      <c r="D192" s="92" t="s">
        <v>94</v>
      </c>
      <c r="E192" s="93">
        <v>25000</v>
      </c>
    </row>
    <row r="193" spans="1:5" ht="12.75">
      <c r="A193" s="88"/>
      <c r="B193" s="88"/>
      <c r="C193" s="101">
        <v>6060</v>
      </c>
      <c r="D193" s="92" t="s">
        <v>117</v>
      </c>
      <c r="E193" s="93">
        <v>25000</v>
      </c>
    </row>
    <row r="194" spans="1:5" ht="12.75">
      <c r="A194" s="88"/>
      <c r="B194" s="88"/>
      <c r="C194" s="97"/>
      <c r="D194" s="92" t="s">
        <v>188</v>
      </c>
      <c r="E194" s="96"/>
    </row>
    <row r="195" spans="1:5" ht="12.75">
      <c r="A195" s="88"/>
      <c r="B195" s="88"/>
      <c r="C195" s="88"/>
      <c r="D195" s="92" t="s">
        <v>331</v>
      </c>
      <c r="E195" s="93">
        <v>25000</v>
      </c>
    </row>
    <row r="196" spans="1:5" ht="12.75">
      <c r="A196" s="88"/>
      <c r="B196" s="95">
        <v>75414</v>
      </c>
      <c r="C196" s="88"/>
      <c r="D196" s="92" t="s">
        <v>45</v>
      </c>
      <c r="E196" s="93">
        <v>7100</v>
      </c>
    </row>
    <row r="197" spans="1:5" ht="12.75">
      <c r="A197" s="88"/>
      <c r="B197" s="88"/>
      <c r="C197" s="88"/>
      <c r="D197" s="92" t="s">
        <v>86</v>
      </c>
      <c r="E197" s="93">
        <v>7100</v>
      </c>
    </row>
    <row r="198" spans="1:5" ht="12.75">
      <c r="A198" s="88"/>
      <c r="B198" s="88"/>
      <c r="C198" s="101">
        <v>4210</v>
      </c>
      <c r="D198" s="92" t="s">
        <v>91</v>
      </c>
      <c r="E198" s="93">
        <v>6000</v>
      </c>
    </row>
    <row r="199" spans="1:5" ht="12.75">
      <c r="A199" s="88"/>
      <c r="B199" s="88"/>
      <c r="C199" s="101">
        <v>4300</v>
      </c>
      <c r="D199" s="92" t="s">
        <v>88</v>
      </c>
      <c r="E199" s="93">
        <v>500</v>
      </c>
    </row>
    <row r="200" spans="1:5" ht="12.75">
      <c r="A200" s="88"/>
      <c r="B200" s="88"/>
      <c r="C200" s="101">
        <v>4750</v>
      </c>
      <c r="D200" s="92" t="s">
        <v>236</v>
      </c>
      <c r="E200" s="93">
        <v>600</v>
      </c>
    </row>
    <row r="201" spans="1:5" ht="12.75">
      <c r="A201" s="88"/>
      <c r="B201" s="95">
        <v>75416</v>
      </c>
      <c r="C201" s="88"/>
      <c r="D201" s="92" t="s">
        <v>46</v>
      </c>
      <c r="E201" s="93">
        <v>278258</v>
      </c>
    </row>
    <row r="202" spans="1:5" ht="12.75">
      <c r="A202" s="88"/>
      <c r="B202" s="88"/>
      <c r="C202" s="88"/>
      <c r="D202" s="92" t="s">
        <v>86</v>
      </c>
      <c r="E202" s="93">
        <v>278258</v>
      </c>
    </row>
    <row r="203" spans="1:5" ht="12.75">
      <c r="A203" s="88"/>
      <c r="B203" s="88"/>
      <c r="C203" s="101">
        <v>4360</v>
      </c>
      <c r="D203" s="92" t="s">
        <v>114</v>
      </c>
      <c r="E203" s="93">
        <v>1200</v>
      </c>
    </row>
    <row r="204" spans="1:5" ht="12.75">
      <c r="A204" s="88"/>
      <c r="B204" s="88"/>
      <c r="C204" s="101">
        <v>4370</v>
      </c>
      <c r="D204" s="92" t="s">
        <v>222</v>
      </c>
      <c r="E204" s="93">
        <v>1400</v>
      </c>
    </row>
    <row r="205" spans="1:5" ht="12.75">
      <c r="A205" s="88"/>
      <c r="B205" s="88"/>
      <c r="C205" s="101">
        <v>3020</v>
      </c>
      <c r="D205" s="92" t="s">
        <v>228</v>
      </c>
      <c r="E205" s="93">
        <v>7000</v>
      </c>
    </row>
    <row r="206" spans="1:5" ht="12.75">
      <c r="A206" s="88"/>
      <c r="B206" s="88"/>
      <c r="C206" s="101">
        <v>4010</v>
      </c>
      <c r="D206" s="92" t="s">
        <v>105</v>
      </c>
      <c r="E206" s="93">
        <v>180000</v>
      </c>
    </row>
    <row r="207" spans="1:5" ht="12.75">
      <c r="A207" s="88"/>
      <c r="B207" s="88"/>
      <c r="C207" s="101">
        <v>4040</v>
      </c>
      <c r="D207" s="92" t="s">
        <v>110</v>
      </c>
      <c r="E207" s="93">
        <v>14124</v>
      </c>
    </row>
    <row r="208" spans="1:5" ht="12.75">
      <c r="A208" s="88"/>
      <c r="B208" s="88"/>
      <c r="C208" s="101">
        <v>4110</v>
      </c>
      <c r="D208" s="92" t="s">
        <v>106</v>
      </c>
      <c r="E208" s="93">
        <v>31851</v>
      </c>
    </row>
    <row r="209" spans="1:5" ht="12.75">
      <c r="A209" s="88"/>
      <c r="B209" s="88"/>
      <c r="C209" s="101">
        <v>4120</v>
      </c>
      <c r="D209" s="92" t="s">
        <v>107</v>
      </c>
      <c r="E209" s="93">
        <v>4794</v>
      </c>
    </row>
    <row r="210" spans="1:5" ht="12.75">
      <c r="A210" s="88"/>
      <c r="B210" s="88"/>
      <c r="C210" s="101">
        <v>4210</v>
      </c>
      <c r="D210" s="92" t="s">
        <v>91</v>
      </c>
      <c r="E210" s="93">
        <v>10000</v>
      </c>
    </row>
    <row r="211" spans="1:5" ht="12.75">
      <c r="A211" s="88"/>
      <c r="B211" s="88"/>
      <c r="C211" s="101">
        <v>4260</v>
      </c>
      <c r="D211" s="92" t="s">
        <v>97</v>
      </c>
      <c r="E211" s="93">
        <v>12949</v>
      </c>
    </row>
    <row r="212" spans="1:5" ht="12.75">
      <c r="A212" s="88"/>
      <c r="B212" s="88"/>
      <c r="C212" s="101">
        <v>4270</v>
      </c>
      <c r="D212" s="92" t="s">
        <v>96</v>
      </c>
      <c r="E212" s="93">
        <v>500</v>
      </c>
    </row>
    <row r="213" spans="1:5" ht="12.75">
      <c r="A213" s="88"/>
      <c r="B213" s="88"/>
      <c r="C213" s="101">
        <v>4280</v>
      </c>
      <c r="D213" s="92" t="s">
        <v>113</v>
      </c>
      <c r="E213" s="93">
        <v>500</v>
      </c>
    </row>
    <row r="214" spans="1:5" ht="12.75">
      <c r="A214" s="88"/>
      <c r="B214" s="88"/>
      <c r="C214" s="101">
        <v>4300</v>
      </c>
      <c r="D214" s="92" t="s">
        <v>88</v>
      </c>
      <c r="E214" s="93">
        <v>4500</v>
      </c>
    </row>
    <row r="215" spans="1:5" ht="12.75">
      <c r="A215" s="88"/>
      <c r="B215" s="88"/>
      <c r="C215" s="101">
        <v>4410</v>
      </c>
      <c r="D215" s="92" t="s">
        <v>98</v>
      </c>
      <c r="E215" s="93">
        <v>500</v>
      </c>
    </row>
    <row r="216" spans="1:5" ht="12.75">
      <c r="A216" s="88"/>
      <c r="B216" s="88"/>
      <c r="C216" s="101">
        <v>4430</v>
      </c>
      <c r="D216" s="92" t="s">
        <v>99</v>
      </c>
      <c r="E216" s="93">
        <v>2000</v>
      </c>
    </row>
    <row r="217" spans="1:5" ht="12.75">
      <c r="A217" s="88"/>
      <c r="B217" s="88"/>
      <c r="C217" s="101">
        <v>4440</v>
      </c>
      <c r="D217" s="92" t="s">
        <v>116</v>
      </c>
      <c r="E217" s="93">
        <v>5440</v>
      </c>
    </row>
    <row r="218" spans="1:5" ht="12.75">
      <c r="A218" s="88"/>
      <c r="B218" s="88"/>
      <c r="C218" s="101">
        <v>4700</v>
      </c>
      <c r="D218" s="92" t="s">
        <v>235</v>
      </c>
      <c r="E218" s="93">
        <v>500</v>
      </c>
    </row>
    <row r="219" spans="1:5" ht="12.75">
      <c r="A219" s="88"/>
      <c r="B219" s="88"/>
      <c r="C219" s="101">
        <v>4740</v>
      </c>
      <c r="D219" s="92" t="s">
        <v>327</v>
      </c>
      <c r="E219" s="93">
        <v>500</v>
      </c>
    </row>
    <row r="220" spans="1:5" ht="12.75">
      <c r="A220" s="88"/>
      <c r="B220" s="88"/>
      <c r="C220" s="88"/>
      <c r="D220" s="92" t="s">
        <v>328</v>
      </c>
      <c r="E220" s="96"/>
    </row>
    <row r="221" spans="1:5" ht="12.75">
      <c r="A221" s="88"/>
      <c r="B221" s="88"/>
      <c r="C221" s="101">
        <v>4750</v>
      </c>
      <c r="D221" s="92" t="s">
        <v>236</v>
      </c>
      <c r="E221" s="93">
        <v>500</v>
      </c>
    </row>
    <row r="222" spans="1:5" ht="12.75">
      <c r="A222" s="94">
        <v>756</v>
      </c>
      <c r="B222" s="88"/>
      <c r="C222" s="88"/>
      <c r="D222" s="89" t="s">
        <v>257</v>
      </c>
      <c r="E222" s="90">
        <v>155000</v>
      </c>
    </row>
    <row r="223" spans="1:5" ht="12.75">
      <c r="A223" s="88"/>
      <c r="B223" s="88"/>
      <c r="C223" s="88"/>
      <c r="D223" s="89" t="s">
        <v>258</v>
      </c>
      <c r="E223" s="96"/>
    </row>
    <row r="224" spans="1:5" ht="12.75">
      <c r="A224" s="97"/>
      <c r="B224" s="97"/>
      <c r="C224" s="97"/>
      <c r="D224" s="89" t="s">
        <v>259</v>
      </c>
      <c r="E224" s="98"/>
    </row>
    <row r="225" spans="1:5" ht="12.75">
      <c r="A225" s="88"/>
      <c r="B225" s="95">
        <v>75647</v>
      </c>
      <c r="C225" s="88"/>
      <c r="D225" s="92" t="s">
        <v>120</v>
      </c>
      <c r="E225" s="93">
        <v>155000</v>
      </c>
    </row>
    <row r="226" spans="1:5" ht="12.75">
      <c r="A226" s="88"/>
      <c r="B226" s="88"/>
      <c r="C226" s="88"/>
      <c r="D226" s="92" t="s">
        <v>86</v>
      </c>
      <c r="E226" s="93">
        <v>155000</v>
      </c>
    </row>
    <row r="227" spans="1:5" ht="12.75">
      <c r="A227" s="88"/>
      <c r="B227" s="88"/>
      <c r="C227" s="101">
        <v>4100</v>
      </c>
      <c r="D227" s="92" t="s">
        <v>121</v>
      </c>
      <c r="E227" s="93">
        <v>140000</v>
      </c>
    </row>
    <row r="228" spans="1:5" ht="12.75">
      <c r="A228" s="88"/>
      <c r="B228" s="88"/>
      <c r="C228" s="101">
        <v>4300</v>
      </c>
      <c r="D228" s="92" t="s">
        <v>88</v>
      </c>
      <c r="E228" s="93">
        <v>5000</v>
      </c>
    </row>
    <row r="229" spans="1:5" ht="12.75">
      <c r="A229" s="88"/>
      <c r="B229" s="88"/>
      <c r="C229" s="101">
        <v>4610</v>
      </c>
      <c r="D229" s="92" t="s">
        <v>244</v>
      </c>
      <c r="E229" s="93">
        <v>10000</v>
      </c>
    </row>
    <row r="230" spans="1:5" ht="12.75">
      <c r="A230" s="94">
        <v>757</v>
      </c>
      <c r="B230" s="88"/>
      <c r="C230" s="88"/>
      <c r="D230" s="89" t="s">
        <v>122</v>
      </c>
      <c r="E230" s="90">
        <v>325000</v>
      </c>
    </row>
    <row r="231" spans="1:5" ht="12.75">
      <c r="A231" s="88"/>
      <c r="B231" s="95">
        <v>75705</v>
      </c>
      <c r="C231" s="88"/>
      <c r="D231" s="92" t="s">
        <v>229</v>
      </c>
      <c r="E231" s="93">
        <v>325000</v>
      </c>
    </row>
    <row r="232" spans="1:5" ht="12.75">
      <c r="A232" s="88"/>
      <c r="B232" s="88"/>
      <c r="C232" s="88"/>
      <c r="D232" s="92" t="s">
        <v>86</v>
      </c>
      <c r="E232" s="93">
        <v>325000</v>
      </c>
    </row>
    <row r="233" spans="1:5" ht="12.75">
      <c r="A233" s="88"/>
      <c r="B233" s="88"/>
      <c r="C233" s="101">
        <v>8070</v>
      </c>
      <c r="D233" s="92" t="s">
        <v>332</v>
      </c>
      <c r="E233" s="93">
        <v>325000</v>
      </c>
    </row>
    <row r="234" spans="1:5" ht="12.75">
      <c r="A234" s="88"/>
      <c r="B234" s="88"/>
      <c r="C234" s="88"/>
      <c r="D234" s="92" t="s">
        <v>333</v>
      </c>
      <c r="E234" s="96"/>
    </row>
    <row r="235" spans="1:5" ht="12.75">
      <c r="A235" s="94">
        <v>758</v>
      </c>
      <c r="B235" s="88"/>
      <c r="C235" s="88"/>
      <c r="D235" s="89" t="s">
        <v>49</v>
      </c>
      <c r="E235" s="90">
        <v>249428</v>
      </c>
    </row>
    <row r="236" spans="1:5" ht="12.75">
      <c r="A236" s="88"/>
      <c r="B236" s="95">
        <v>75818</v>
      </c>
      <c r="C236" s="88"/>
      <c r="D236" s="92" t="s">
        <v>123</v>
      </c>
      <c r="E236" s="93">
        <v>249428</v>
      </c>
    </row>
    <row r="237" spans="1:5" ht="12.75">
      <c r="A237" s="88"/>
      <c r="B237" s="88"/>
      <c r="C237" s="88"/>
      <c r="D237" s="92" t="s">
        <v>86</v>
      </c>
      <c r="E237" s="93">
        <v>249428</v>
      </c>
    </row>
    <row r="238" spans="1:5" ht="12.75">
      <c r="A238" s="88"/>
      <c r="B238" s="88"/>
      <c r="C238" s="101">
        <v>4810</v>
      </c>
      <c r="D238" s="92" t="s">
        <v>124</v>
      </c>
      <c r="E238" s="93">
        <v>249428</v>
      </c>
    </row>
    <row r="239" spans="1:5" ht="12.75">
      <c r="A239" s="88"/>
      <c r="B239" s="88"/>
      <c r="C239" s="97"/>
      <c r="D239" s="92" t="s">
        <v>188</v>
      </c>
      <c r="E239" s="96"/>
    </row>
    <row r="240" spans="1:5" ht="12.75">
      <c r="A240" s="88"/>
      <c r="B240" s="88"/>
      <c r="C240" s="97"/>
      <c r="D240" s="92" t="s">
        <v>334</v>
      </c>
      <c r="E240" s="93">
        <v>101703</v>
      </c>
    </row>
    <row r="241" spans="1:5" ht="12.75">
      <c r="A241" s="88"/>
      <c r="B241" s="88"/>
      <c r="C241" s="97"/>
      <c r="D241" s="92" t="s">
        <v>335</v>
      </c>
      <c r="E241" s="93">
        <v>15000</v>
      </c>
    </row>
    <row r="242" spans="1:5" ht="12.75">
      <c r="A242" s="88"/>
      <c r="B242" s="88"/>
      <c r="C242" s="88"/>
      <c r="D242" s="92" t="s">
        <v>230</v>
      </c>
      <c r="E242" s="93">
        <v>132725</v>
      </c>
    </row>
    <row r="243" spans="1:5" ht="12.75">
      <c r="A243" s="94">
        <v>801</v>
      </c>
      <c r="B243" s="88"/>
      <c r="C243" s="88"/>
      <c r="D243" s="89" t="s">
        <v>53</v>
      </c>
      <c r="E243" s="90">
        <v>13355020</v>
      </c>
    </row>
    <row r="244" spans="1:5" ht="12.75">
      <c r="A244" s="88"/>
      <c r="B244" s="95">
        <v>80101</v>
      </c>
      <c r="C244" s="88"/>
      <c r="D244" s="92" t="s">
        <v>54</v>
      </c>
      <c r="E244" s="93">
        <v>6085488</v>
      </c>
    </row>
    <row r="245" spans="1:5" ht="12.75">
      <c r="A245" s="88"/>
      <c r="B245" s="88"/>
      <c r="C245" s="88"/>
      <c r="D245" s="92" t="s">
        <v>86</v>
      </c>
      <c r="E245" s="93">
        <v>6085488</v>
      </c>
    </row>
    <row r="246" spans="1:5" ht="12.75">
      <c r="A246" s="88"/>
      <c r="B246" s="88"/>
      <c r="C246" s="101">
        <v>4360</v>
      </c>
      <c r="D246" s="92" t="s">
        <v>114</v>
      </c>
      <c r="E246" s="93">
        <v>2200</v>
      </c>
    </row>
    <row r="247" spans="1:5" ht="12.75">
      <c r="A247" s="88"/>
      <c r="B247" s="88"/>
      <c r="C247" s="101">
        <v>4370</v>
      </c>
      <c r="D247" s="92" t="s">
        <v>222</v>
      </c>
      <c r="E247" s="93">
        <v>7050</v>
      </c>
    </row>
    <row r="248" spans="1:5" ht="12.75">
      <c r="A248" s="88"/>
      <c r="B248" s="88"/>
      <c r="C248" s="101">
        <v>3020</v>
      </c>
      <c r="D248" s="92" t="s">
        <v>228</v>
      </c>
      <c r="E248" s="93">
        <v>103909</v>
      </c>
    </row>
    <row r="249" spans="1:5" ht="12.75">
      <c r="A249" s="88"/>
      <c r="B249" s="88"/>
      <c r="C249" s="101">
        <v>4010</v>
      </c>
      <c r="D249" s="92" t="s">
        <v>105</v>
      </c>
      <c r="E249" s="93">
        <v>3985945</v>
      </c>
    </row>
    <row r="250" spans="1:5" ht="12.75">
      <c r="A250" s="88"/>
      <c r="B250" s="88"/>
      <c r="C250" s="101">
        <v>4040</v>
      </c>
      <c r="D250" s="92" t="s">
        <v>110</v>
      </c>
      <c r="E250" s="93">
        <v>295684</v>
      </c>
    </row>
    <row r="251" spans="1:5" ht="12.75">
      <c r="A251" s="88"/>
      <c r="B251" s="88"/>
      <c r="C251" s="101">
        <v>4110</v>
      </c>
      <c r="D251" s="92" t="s">
        <v>106</v>
      </c>
      <c r="E251" s="93">
        <v>617447</v>
      </c>
    </row>
    <row r="252" spans="1:5" ht="12.75">
      <c r="A252" s="88"/>
      <c r="B252" s="88"/>
      <c r="C252" s="101">
        <v>4120</v>
      </c>
      <c r="D252" s="92" t="s">
        <v>107</v>
      </c>
      <c r="E252" s="93">
        <v>99151</v>
      </c>
    </row>
    <row r="253" spans="1:5" ht="12.75">
      <c r="A253" s="88"/>
      <c r="B253" s="88"/>
      <c r="C253" s="101">
        <v>4170</v>
      </c>
      <c r="D253" s="92" t="s">
        <v>112</v>
      </c>
      <c r="E253" s="93">
        <v>21879</v>
      </c>
    </row>
    <row r="254" spans="1:5" ht="12.75">
      <c r="A254" s="88"/>
      <c r="B254" s="88"/>
      <c r="C254" s="101">
        <v>4210</v>
      </c>
      <c r="D254" s="92" t="s">
        <v>91</v>
      </c>
      <c r="E254" s="93">
        <v>168375</v>
      </c>
    </row>
    <row r="255" spans="1:5" ht="12.75">
      <c r="A255" s="88"/>
      <c r="B255" s="88"/>
      <c r="C255" s="101">
        <v>4220</v>
      </c>
      <c r="D255" s="92" t="s">
        <v>125</v>
      </c>
      <c r="E255" s="93">
        <v>150731</v>
      </c>
    </row>
    <row r="256" spans="1:5" ht="12.75">
      <c r="A256" s="88"/>
      <c r="B256" s="88"/>
      <c r="C256" s="101">
        <v>4240</v>
      </c>
      <c r="D256" s="92" t="s">
        <v>126</v>
      </c>
      <c r="E256" s="93">
        <v>15375</v>
      </c>
    </row>
    <row r="257" spans="1:5" ht="12.75">
      <c r="A257" s="88"/>
      <c r="B257" s="88"/>
      <c r="C257" s="101">
        <v>4260</v>
      </c>
      <c r="D257" s="92" t="s">
        <v>97</v>
      </c>
      <c r="E257" s="93">
        <v>139200</v>
      </c>
    </row>
    <row r="258" spans="1:5" ht="12.75">
      <c r="A258" s="88"/>
      <c r="B258" s="88"/>
      <c r="C258" s="101">
        <v>4270</v>
      </c>
      <c r="D258" s="92" t="s">
        <v>96</v>
      </c>
      <c r="E258" s="93">
        <v>18750</v>
      </c>
    </row>
    <row r="259" spans="1:5" ht="12.75">
      <c r="A259" s="88"/>
      <c r="B259" s="88"/>
      <c r="C259" s="101">
        <v>4280</v>
      </c>
      <c r="D259" s="92" t="s">
        <v>113</v>
      </c>
      <c r="E259" s="93">
        <v>15291</v>
      </c>
    </row>
    <row r="260" spans="1:5" ht="12.75">
      <c r="A260" s="88"/>
      <c r="B260" s="88"/>
      <c r="C260" s="101">
        <v>4300</v>
      </c>
      <c r="D260" s="92" t="s">
        <v>88</v>
      </c>
      <c r="E260" s="93">
        <v>102875</v>
      </c>
    </row>
    <row r="261" spans="1:5" ht="12.75">
      <c r="A261" s="88"/>
      <c r="B261" s="88"/>
      <c r="C261" s="101">
        <v>4350</v>
      </c>
      <c r="D261" s="92" t="s">
        <v>223</v>
      </c>
      <c r="E261" s="93">
        <v>3265</v>
      </c>
    </row>
    <row r="262" spans="1:5" ht="12.75">
      <c r="A262" s="88"/>
      <c r="B262" s="88"/>
      <c r="C262" s="101">
        <v>4410</v>
      </c>
      <c r="D262" s="92" t="s">
        <v>98</v>
      </c>
      <c r="E262" s="93">
        <v>2450</v>
      </c>
    </row>
    <row r="263" spans="1:5" ht="12.75">
      <c r="A263" s="88"/>
      <c r="B263" s="88"/>
      <c r="C263" s="101">
        <v>4430</v>
      </c>
      <c r="D263" s="92" t="s">
        <v>99</v>
      </c>
      <c r="E263" s="93">
        <v>7412</v>
      </c>
    </row>
    <row r="264" spans="1:5" ht="12.75">
      <c r="A264" s="88"/>
      <c r="B264" s="88"/>
      <c r="C264" s="101">
        <v>4440</v>
      </c>
      <c r="D264" s="92" t="s">
        <v>116</v>
      </c>
      <c r="E264" s="93">
        <v>308019</v>
      </c>
    </row>
    <row r="265" spans="1:5" ht="12.75">
      <c r="A265" s="88"/>
      <c r="B265" s="88"/>
      <c r="C265" s="101">
        <v>4520</v>
      </c>
      <c r="D265" s="92" t="s">
        <v>100</v>
      </c>
      <c r="E265" s="93">
        <v>6200</v>
      </c>
    </row>
    <row r="266" spans="1:5" ht="12.75">
      <c r="A266" s="88"/>
      <c r="B266" s="88"/>
      <c r="C266" s="101">
        <v>4700</v>
      </c>
      <c r="D266" s="92" t="s">
        <v>235</v>
      </c>
      <c r="E266" s="93">
        <v>3275</v>
      </c>
    </row>
    <row r="267" spans="1:5" ht="12.75">
      <c r="A267" s="88"/>
      <c r="B267" s="88"/>
      <c r="C267" s="101">
        <v>4740</v>
      </c>
      <c r="D267" s="92" t="s">
        <v>327</v>
      </c>
      <c r="E267" s="93">
        <v>3505</v>
      </c>
    </row>
    <row r="268" spans="1:5" ht="12.75">
      <c r="A268" s="88"/>
      <c r="B268" s="88"/>
      <c r="C268" s="88"/>
      <c r="D268" s="92" t="s">
        <v>328</v>
      </c>
      <c r="E268" s="96"/>
    </row>
    <row r="269" spans="1:5" ht="12.75">
      <c r="A269" s="88"/>
      <c r="B269" s="88"/>
      <c r="C269" s="101">
        <v>4750</v>
      </c>
      <c r="D269" s="92" t="s">
        <v>236</v>
      </c>
      <c r="E269" s="93">
        <v>7500</v>
      </c>
    </row>
    <row r="270" spans="1:5" ht="12.75">
      <c r="A270" s="88"/>
      <c r="B270" s="95">
        <v>80103</v>
      </c>
      <c r="C270" s="88"/>
      <c r="D270" s="92" t="s">
        <v>245</v>
      </c>
      <c r="E270" s="93">
        <v>239524</v>
      </c>
    </row>
    <row r="271" spans="1:5" ht="12.75">
      <c r="A271" s="88"/>
      <c r="B271" s="88"/>
      <c r="C271" s="88"/>
      <c r="D271" s="92" t="s">
        <v>86</v>
      </c>
      <c r="E271" s="93">
        <v>239524</v>
      </c>
    </row>
    <row r="272" spans="1:5" ht="12.75">
      <c r="A272" s="88"/>
      <c r="B272" s="88"/>
      <c r="C272" s="101">
        <v>4370</v>
      </c>
      <c r="D272" s="92" t="s">
        <v>222</v>
      </c>
      <c r="E272" s="93">
        <v>450</v>
      </c>
    </row>
    <row r="273" spans="1:5" ht="12.75">
      <c r="A273" s="88"/>
      <c r="B273" s="88"/>
      <c r="C273" s="101">
        <v>3020</v>
      </c>
      <c r="D273" s="92" t="s">
        <v>228</v>
      </c>
      <c r="E273" s="93">
        <v>10136</v>
      </c>
    </row>
    <row r="274" spans="1:5" ht="12.75">
      <c r="A274" s="88"/>
      <c r="B274" s="88"/>
      <c r="C274" s="101">
        <v>4010</v>
      </c>
      <c r="D274" s="92" t="s">
        <v>105</v>
      </c>
      <c r="E274" s="93">
        <v>143904</v>
      </c>
    </row>
    <row r="275" spans="1:5" ht="12.75">
      <c r="A275" s="88"/>
      <c r="B275" s="88"/>
      <c r="C275" s="101">
        <v>4040</v>
      </c>
      <c r="D275" s="92" t="s">
        <v>110</v>
      </c>
      <c r="E275" s="93">
        <v>12233</v>
      </c>
    </row>
    <row r="276" spans="1:5" ht="12.75">
      <c r="A276" s="88"/>
      <c r="B276" s="88"/>
      <c r="C276" s="101">
        <v>4110</v>
      </c>
      <c r="D276" s="92" t="s">
        <v>106</v>
      </c>
      <c r="E276" s="93">
        <v>24362</v>
      </c>
    </row>
    <row r="277" spans="1:5" ht="12.75">
      <c r="A277" s="88"/>
      <c r="B277" s="88"/>
      <c r="C277" s="101">
        <v>4120</v>
      </c>
      <c r="D277" s="92" t="s">
        <v>107</v>
      </c>
      <c r="E277" s="93">
        <v>3861</v>
      </c>
    </row>
    <row r="278" spans="1:5" ht="12.75">
      <c r="A278" s="88"/>
      <c r="B278" s="88"/>
      <c r="C278" s="101">
        <v>4170</v>
      </c>
      <c r="D278" s="92" t="s">
        <v>112</v>
      </c>
      <c r="E278" s="93">
        <v>650</v>
      </c>
    </row>
    <row r="279" spans="1:5" ht="12.75">
      <c r="A279" s="88"/>
      <c r="B279" s="88"/>
      <c r="C279" s="101">
        <v>4210</v>
      </c>
      <c r="D279" s="92" t="s">
        <v>91</v>
      </c>
      <c r="E279" s="93">
        <v>12375</v>
      </c>
    </row>
    <row r="280" spans="1:5" ht="12.75">
      <c r="A280" s="88"/>
      <c r="B280" s="88"/>
      <c r="C280" s="101">
        <v>4220</v>
      </c>
      <c r="D280" s="92" t="s">
        <v>125</v>
      </c>
      <c r="E280" s="93">
        <v>8125</v>
      </c>
    </row>
    <row r="281" spans="1:5" ht="12.75">
      <c r="A281" s="88"/>
      <c r="B281" s="88"/>
      <c r="C281" s="101">
        <v>4240</v>
      </c>
      <c r="D281" s="92" t="s">
        <v>126</v>
      </c>
      <c r="E281" s="93">
        <v>625</v>
      </c>
    </row>
    <row r="282" spans="1:5" ht="12.75">
      <c r="A282" s="88"/>
      <c r="B282" s="88"/>
      <c r="C282" s="101">
        <v>4260</v>
      </c>
      <c r="D282" s="92" t="s">
        <v>97</v>
      </c>
      <c r="E282" s="93">
        <v>5000</v>
      </c>
    </row>
    <row r="283" spans="1:5" ht="12.75">
      <c r="A283" s="88"/>
      <c r="B283" s="88"/>
      <c r="C283" s="101">
        <v>4270</v>
      </c>
      <c r="D283" s="92" t="s">
        <v>96</v>
      </c>
      <c r="E283" s="93">
        <v>1250</v>
      </c>
    </row>
    <row r="284" spans="1:5" ht="12.75">
      <c r="A284" s="88"/>
      <c r="B284" s="88"/>
      <c r="C284" s="101">
        <v>4280</v>
      </c>
      <c r="D284" s="92" t="s">
        <v>113</v>
      </c>
      <c r="E284" s="93">
        <v>550</v>
      </c>
    </row>
    <row r="285" spans="1:5" ht="12.75">
      <c r="A285" s="88"/>
      <c r="B285" s="88"/>
      <c r="C285" s="101">
        <v>4300</v>
      </c>
      <c r="D285" s="92" t="s">
        <v>88</v>
      </c>
      <c r="E285" s="93">
        <v>2825</v>
      </c>
    </row>
    <row r="286" spans="1:5" ht="12.75">
      <c r="A286" s="88"/>
      <c r="B286" s="88"/>
      <c r="C286" s="101">
        <v>4350</v>
      </c>
      <c r="D286" s="92" t="s">
        <v>223</v>
      </c>
      <c r="E286" s="93">
        <v>425</v>
      </c>
    </row>
    <row r="287" spans="1:5" ht="12.75">
      <c r="A287" s="88"/>
      <c r="B287" s="88"/>
      <c r="C287" s="101">
        <v>4410</v>
      </c>
      <c r="D287" s="92" t="s">
        <v>98</v>
      </c>
      <c r="E287" s="93">
        <v>125</v>
      </c>
    </row>
    <row r="288" spans="1:5" ht="12.75">
      <c r="A288" s="88"/>
      <c r="B288" s="88"/>
      <c r="C288" s="101">
        <v>4430</v>
      </c>
      <c r="D288" s="92" t="s">
        <v>99</v>
      </c>
      <c r="E288" s="93">
        <v>438</v>
      </c>
    </row>
    <row r="289" spans="1:5" ht="12.75">
      <c r="A289" s="88"/>
      <c r="B289" s="88"/>
      <c r="C289" s="101">
        <v>4440</v>
      </c>
      <c r="D289" s="92" t="s">
        <v>116</v>
      </c>
      <c r="E289" s="93">
        <v>10640</v>
      </c>
    </row>
    <row r="290" spans="1:5" ht="12.75">
      <c r="A290" s="88"/>
      <c r="B290" s="88"/>
      <c r="C290" s="101">
        <v>4520</v>
      </c>
      <c r="D290" s="92" t="s">
        <v>100</v>
      </c>
      <c r="E290" s="93">
        <v>800</v>
      </c>
    </row>
    <row r="291" spans="1:5" ht="12.75">
      <c r="A291" s="88"/>
      <c r="B291" s="88"/>
      <c r="C291" s="101">
        <v>4700</v>
      </c>
      <c r="D291" s="92" t="s">
        <v>235</v>
      </c>
      <c r="E291" s="93">
        <v>125</v>
      </c>
    </row>
    <row r="292" spans="1:5" ht="12.75">
      <c r="A292" s="88"/>
      <c r="B292" s="88"/>
      <c r="C292" s="101">
        <v>4740</v>
      </c>
      <c r="D292" s="92" t="s">
        <v>327</v>
      </c>
      <c r="E292" s="93">
        <v>125</v>
      </c>
    </row>
    <row r="293" spans="1:5" ht="12.75">
      <c r="A293" s="88"/>
      <c r="B293" s="88"/>
      <c r="C293" s="88"/>
      <c r="D293" s="92" t="s">
        <v>328</v>
      </c>
      <c r="E293" s="96"/>
    </row>
    <row r="294" spans="1:5" ht="12.75">
      <c r="A294" s="88"/>
      <c r="B294" s="88"/>
      <c r="C294" s="101">
        <v>4750</v>
      </c>
      <c r="D294" s="92" t="s">
        <v>236</v>
      </c>
      <c r="E294" s="93">
        <v>500</v>
      </c>
    </row>
    <row r="295" spans="1:5" ht="12.75">
      <c r="A295" s="88"/>
      <c r="B295" s="95">
        <v>80104</v>
      </c>
      <c r="C295" s="88"/>
      <c r="D295" s="92" t="s">
        <v>219</v>
      </c>
      <c r="E295" s="93">
        <v>2664615</v>
      </c>
    </row>
    <row r="296" spans="1:5" ht="12.75">
      <c r="A296" s="88"/>
      <c r="B296" s="88"/>
      <c r="C296" s="88"/>
      <c r="D296" s="92" t="s">
        <v>86</v>
      </c>
      <c r="E296" s="93">
        <v>2664615</v>
      </c>
    </row>
    <row r="297" spans="1:5" ht="12.75">
      <c r="A297" s="88"/>
      <c r="B297" s="88"/>
      <c r="C297" s="101">
        <v>4370</v>
      </c>
      <c r="D297" s="92" t="s">
        <v>222</v>
      </c>
      <c r="E297" s="93">
        <v>6000</v>
      </c>
    </row>
    <row r="298" spans="1:5" ht="12.75">
      <c r="A298" s="88"/>
      <c r="B298" s="88"/>
      <c r="C298" s="101">
        <v>3020</v>
      </c>
      <c r="D298" s="92" t="s">
        <v>228</v>
      </c>
      <c r="E298" s="93">
        <v>61200</v>
      </c>
    </row>
    <row r="299" spans="1:5" ht="12.75">
      <c r="A299" s="88"/>
      <c r="B299" s="88"/>
      <c r="C299" s="101">
        <v>4010</v>
      </c>
      <c r="D299" s="92" t="s">
        <v>105</v>
      </c>
      <c r="E299" s="93">
        <v>1614978</v>
      </c>
    </row>
    <row r="300" spans="1:5" ht="12.75">
      <c r="A300" s="88"/>
      <c r="B300" s="88"/>
      <c r="C300" s="101">
        <v>4040</v>
      </c>
      <c r="D300" s="92" t="s">
        <v>110</v>
      </c>
      <c r="E300" s="93">
        <v>122548</v>
      </c>
    </row>
    <row r="301" spans="1:5" ht="12.75">
      <c r="A301" s="88"/>
      <c r="B301" s="88"/>
      <c r="C301" s="101">
        <v>4110</v>
      </c>
      <c r="D301" s="92" t="s">
        <v>106</v>
      </c>
      <c r="E301" s="93">
        <v>276200</v>
      </c>
    </row>
    <row r="302" spans="1:5" ht="12.75">
      <c r="A302" s="88"/>
      <c r="B302" s="88"/>
      <c r="C302" s="101">
        <v>4120</v>
      </c>
      <c r="D302" s="92" t="s">
        <v>107</v>
      </c>
      <c r="E302" s="93">
        <v>8266</v>
      </c>
    </row>
    <row r="303" spans="1:5" ht="12.75">
      <c r="A303" s="88"/>
      <c r="B303" s="88"/>
      <c r="C303" s="101">
        <v>4170</v>
      </c>
      <c r="D303" s="92" t="s">
        <v>112</v>
      </c>
      <c r="E303" s="93">
        <v>5100</v>
      </c>
    </row>
    <row r="304" spans="1:5" ht="12.75">
      <c r="A304" s="88"/>
      <c r="B304" s="88"/>
      <c r="C304" s="101">
        <v>4210</v>
      </c>
      <c r="D304" s="92" t="s">
        <v>91</v>
      </c>
      <c r="E304" s="93">
        <v>151100</v>
      </c>
    </row>
    <row r="305" spans="1:5" ht="12.75">
      <c r="A305" s="88"/>
      <c r="B305" s="88"/>
      <c r="C305" s="101">
        <v>4220</v>
      </c>
      <c r="D305" s="92" t="s">
        <v>125</v>
      </c>
      <c r="E305" s="93">
        <v>188000</v>
      </c>
    </row>
    <row r="306" spans="1:5" ht="12.75">
      <c r="A306" s="88"/>
      <c r="B306" s="88"/>
      <c r="C306" s="101">
        <v>4240</v>
      </c>
      <c r="D306" s="92" t="s">
        <v>126</v>
      </c>
      <c r="E306" s="93">
        <v>11000</v>
      </c>
    </row>
    <row r="307" spans="1:5" ht="12.75">
      <c r="A307" s="88"/>
      <c r="B307" s="88"/>
      <c r="C307" s="101">
        <v>4260</v>
      </c>
      <c r="D307" s="92" t="s">
        <v>97</v>
      </c>
      <c r="E307" s="93">
        <v>48851</v>
      </c>
    </row>
    <row r="308" spans="1:5" ht="12.75">
      <c r="A308" s="88"/>
      <c r="B308" s="88"/>
      <c r="C308" s="101">
        <v>4270</v>
      </c>
      <c r="D308" s="92" t="s">
        <v>96</v>
      </c>
      <c r="E308" s="93">
        <v>9500</v>
      </c>
    </row>
    <row r="309" spans="1:5" ht="12.75">
      <c r="A309" s="88"/>
      <c r="B309" s="88"/>
      <c r="C309" s="101">
        <v>4280</v>
      </c>
      <c r="D309" s="92" t="s">
        <v>113</v>
      </c>
      <c r="E309" s="93">
        <v>7500</v>
      </c>
    </row>
    <row r="310" spans="1:5" ht="12.75">
      <c r="A310" s="88"/>
      <c r="B310" s="88"/>
      <c r="C310" s="101">
        <v>4300</v>
      </c>
      <c r="D310" s="92" t="s">
        <v>88</v>
      </c>
      <c r="E310" s="93">
        <v>41300</v>
      </c>
    </row>
    <row r="311" spans="1:5" ht="12.75">
      <c r="A311" s="88"/>
      <c r="B311" s="88"/>
      <c r="C311" s="97"/>
      <c r="D311" s="92" t="s">
        <v>188</v>
      </c>
      <c r="E311" s="96"/>
    </row>
    <row r="312" spans="1:5" ht="12.75">
      <c r="A312" s="88"/>
      <c r="B312" s="88"/>
      <c r="C312" s="88"/>
      <c r="D312" s="92" t="s">
        <v>452</v>
      </c>
      <c r="E312" s="93">
        <v>16800</v>
      </c>
    </row>
    <row r="313" spans="1:5" ht="12.75">
      <c r="A313" s="88"/>
      <c r="B313" s="88"/>
      <c r="C313" s="101">
        <v>4350</v>
      </c>
      <c r="D313" s="92" t="s">
        <v>223</v>
      </c>
      <c r="E313" s="93">
        <v>3096</v>
      </c>
    </row>
    <row r="314" spans="1:5" ht="12.75">
      <c r="A314" s="88"/>
      <c r="B314" s="88"/>
      <c r="C314" s="101">
        <v>4410</v>
      </c>
      <c r="D314" s="92" t="s">
        <v>98</v>
      </c>
      <c r="E314" s="93">
        <v>3200</v>
      </c>
    </row>
    <row r="315" spans="1:5" ht="12.75">
      <c r="A315" s="88"/>
      <c r="B315" s="88"/>
      <c r="C315" s="101">
        <v>4440</v>
      </c>
      <c r="D315" s="92" t="s">
        <v>116</v>
      </c>
      <c r="E315" s="93">
        <v>104126</v>
      </c>
    </row>
    <row r="316" spans="1:5" ht="12.75">
      <c r="A316" s="88"/>
      <c r="B316" s="88"/>
      <c r="C316" s="101">
        <v>4520</v>
      </c>
      <c r="D316" s="92" t="s">
        <v>100</v>
      </c>
      <c r="E316" s="93">
        <v>450</v>
      </c>
    </row>
    <row r="317" spans="1:5" ht="12.75">
      <c r="A317" s="88"/>
      <c r="B317" s="88"/>
      <c r="C317" s="101">
        <v>4740</v>
      </c>
      <c r="D317" s="92" t="s">
        <v>327</v>
      </c>
      <c r="E317" s="93">
        <v>2200</v>
      </c>
    </row>
    <row r="318" spans="1:5" ht="12.75">
      <c r="A318" s="88"/>
      <c r="B318" s="88"/>
      <c r="C318" s="88"/>
      <c r="D318" s="92" t="s">
        <v>328</v>
      </c>
      <c r="E318" s="96"/>
    </row>
    <row r="319" spans="1:5" ht="12.75">
      <c r="A319" s="88"/>
      <c r="B319" s="95">
        <v>80110</v>
      </c>
      <c r="C319" s="88"/>
      <c r="D319" s="92" t="s">
        <v>55</v>
      </c>
      <c r="E319" s="93">
        <v>3792226</v>
      </c>
    </row>
    <row r="320" spans="1:5" ht="12.75">
      <c r="A320" s="88"/>
      <c r="B320" s="88"/>
      <c r="C320" s="88"/>
      <c r="D320" s="92" t="s">
        <v>86</v>
      </c>
      <c r="E320" s="93">
        <v>3792226</v>
      </c>
    </row>
    <row r="321" spans="1:5" ht="12.75">
      <c r="A321" s="88"/>
      <c r="B321" s="88"/>
      <c r="C321" s="101">
        <v>2800</v>
      </c>
      <c r="D321" s="92" t="s">
        <v>336</v>
      </c>
      <c r="E321" s="93">
        <v>25000</v>
      </c>
    </row>
    <row r="322" spans="1:5" ht="12.75">
      <c r="A322" s="88"/>
      <c r="B322" s="88"/>
      <c r="C322" s="88"/>
      <c r="D322" s="92" t="s">
        <v>337</v>
      </c>
      <c r="E322" s="96"/>
    </row>
    <row r="323" spans="1:5" ht="12.75">
      <c r="A323" s="88"/>
      <c r="B323" s="88"/>
      <c r="C323" s="101">
        <v>4370</v>
      </c>
      <c r="D323" s="92" t="s">
        <v>222</v>
      </c>
      <c r="E323" s="93">
        <v>2370</v>
      </c>
    </row>
    <row r="324" spans="1:5" ht="12.75">
      <c r="A324" s="88"/>
      <c r="B324" s="88"/>
      <c r="C324" s="101">
        <v>2540</v>
      </c>
      <c r="D324" s="92" t="s">
        <v>338</v>
      </c>
      <c r="E324" s="93">
        <v>569984</v>
      </c>
    </row>
    <row r="325" spans="1:5" ht="12.75">
      <c r="A325" s="88"/>
      <c r="B325" s="88"/>
      <c r="C325" s="88"/>
      <c r="D325" s="92" t="s">
        <v>339</v>
      </c>
      <c r="E325" s="96"/>
    </row>
    <row r="326" spans="1:5" ht="12.75">
      <c r="A326" s="88"/>
      <c r="B326" s="88"/>
      <c r="C326" s="101">
        <v>3020</v>
      </c>
      <c r="D326" s="92" t="s">
        <v>228</v>
      </c>
      <c r="E326" s="93">
        <v>8147</v>
      </c>
    </row>
    <row r="327" spans="1:5" ht="12.75">
      <c r="A327" s="88"/>
      <c r="B327" s="88"/>
      <c r="C327" s="101">
        <v>4010</v>
      </c>
      <c r="D327" s="92" t="s">
        <v>105</v>
      </c>
      <c r="E327" s="93">
        <v>2207004</v>
      </c>
    </row>
    <row r="328" spans="1:5" ht="12.75">
      <c r="A328" s="88"/>
      <c r="B328" s="88"/>
      <c r="C328" s="101">
        <v>4040</v>
      </c>
      <c r="D328" s="92" t="s">
        <v>110</v>
      </c>
      <c r="E328" s="93">
        <v>174000</v>
      </c>
    </row>
    <row r="329" spans="1:5" ht="12.75">
      <c r="A329" s="88"/>
      <c r="B329" s="88"/>
      <c r="C329" s="101">
        <v>4110</v>
      </c>
      <c r="D329" s="92" t="s">
        <v>106</v>
      </c>
      <c r="E329" s="93">
        <v>361428</v>
      </c>
    </row>
    <row r="330" spans="1:5" ht="12.75">
      <c r="A330" s="88"/>
      <c r="B330" s="88"/>
      <c r="C330" s="101">
        <v>4120</v>
      </c>
      <c r="D330" s="92" t="s">
        <v>107</v>
      </c>
      <c r="E330" s="93">
        <v>58066</v>
      </c>
    </row>
    <row r="331" spans="1:5" ht="12.75">
      <c r="A331" s="88"/>
      <c r="B331" s="88"/>
      <c r="C331" s="101">
        <v>4170</v>
      </c>
      <c r="D331" s="92" t="s">
        <v>112</v>
      </c>
      <c r="E331" s="93">
        <v>9610</v>
      </c>
    </row>
    <row r="332" spans="1:5" ht="12.75">
      <c r="A332" s="88"/>
      <c r="B332" s="88"/>
      <c r="C332" s="101">
        <v>4210</v>
      </c>
      <c r="D332" s="92" t="s">
        <v>91</v>
      </c>
      <c r="E332" s="93">
        <v>112000</v>
      </c>
    </row>
    <row r="333" spans="1:5" ht="12.75">
      <c r="A333" s="88"/>
      <c r="B333" s="88"/>
      <c r="C333" s="101">
        <v>4220</v>
      </c>
      <c r="D333" s="92" t="s">
        <v>125</v>
      </c>
      <c r="E333" s="93">
        <v>19600</v>
      </c>
    </row>
    <row r="334" spans="1:5" ht="12.75">
      <c r="A334" s="88"/>
      <c r="B334" s="88"/>
      <c r="C334" s="101">
        <v>4240</v>
      </c>
      <c r="D334" s="92" t="s">
        <v>126</v>
      </c>
      <c r="E334" s="93">
        <v>5000</v>
      </c>
    </row>
    <row r="335" spans="1:5" ht="12.75">
      <c r="A335" s="88"/>
      <c r="B335" s="88"/>
      <c r="C335" s="101">
        <v>4260</v>
      </c>
      <c r="D335" s="92" t="s">
        <v>97</v>
      </c>
      <c r="E335" s="93">
        <v>31395</v>
      </c>
    </row>
    <row r="336" spans="1:5" ht="12.75">
      <c r="A336" s="88"/>
      <c r="B336" s="88"/>
      <c r="C336" s="101">
        <v>4270</v>
      </c>
      <c r="D336" s="92" t="s">
        <v>96</v>
      </c>
      <c r="E336" s="93">
        <v>5000</v>
      </c>
    </row>
    <row r="337" spans="1:5" ht="12.75">
      <c r="A337" s="88"/>
      <c r="B337" s="88"/>
      <c r="C337" s="101">
        <v>4280</v>
      </c>
      <c r="D337" s="92" t="s">
        <v>113</v>
      </c>
      <c r="E337" s="93">
        <v>5377</v>
      </c>
    </row>
    <row r="338" spans="1:5" ht="12.75">
      <c r="A338" s="88"/>
      <c r="B338" s="88"/>
      <c r="C338" s="101">
        <v>4300</v>
      </c>
      <c r="D338" s="92" t="s">
        <v>88</v>
      </c>
      <c r="E338" s="93">
        <v>37500</v>
      </c>
    </row>
    <row r="339" spans="1:5" ht="12.75">
      <c r="A339" s="88"/>
      <c r="B339" s="88"/>
      <c r="C339" s="101">
        <v>4350</v>
      </c>
      <c r="D339" s="92" t="s">
        <v>223</v>
      </c>
      <c r="E339" s="93">
        <v>1590</v>
      </c>
    </row>
    <row r="340" spans="1:5" ht="12.75">
      <c r="A340" s="88"/>
      <c r="B340" s="88"/>
      <c r="C340" s="101">
        <v>4410</v>
      </c>
      <c r="D340" s="92" t="s">
        <v>98</v>
      </c>
      <c r="E340" s="93">
        <v>3000</v>
      </c>
    </row>
    <row r="341" spans="1:5" ht="12.75">
      <c r="A341" s="88"/>
      <c r="B341" s="88"/>
      <c r="C341" s="101">
        <v>4430</v>
      </c>
      <c r="D341" s="92" t="s">
        <v>99</v>
      </c>
      <c r="E341" s="93">
        <v>2246</v>
      </c>
    </row>
    <row r="342" spans="1:5" ht="12.75">
      <c r="A342" s="88"/>
      <c r="B342" s="88"/>
      <c r="C342" s="101">
        <v>4440</v>
      </c>
      <c r="D342" s="92" t="s">
        <v>116</v>
      </c>
      <c r="E342" s="93">
        <v>150800</v>
      </c>
    </row>
    <row r="343" spans="1:5" ht="12.75">
      <c r="A343" s="88"/>
      <c r="B343" s="88"/>
      <c r="C343" s="101">
        <v>4700</v>
      </c>
      <c r="D343" s="92" t="s">
        <v>235</v>
      </c>
      <c r="E343" s="93">
        <v>500</v>
      </c>
    </row>
    <row r="344" spans="1:5" ht="12.75">
      <c r="A344" s="88"/>
      <c r="B344" s="88"/>
      <c r="C344" s="101">
        <v>4740</v>
      </c>
      <c r="D344" s="92" t="s">
        <v>327</v>
      </c>
      <c r="E344" s="93">
        <v>2609</v>
      </c>
    </row>
    <row r="345" spans="1:5" ht="12.75">
      <c r="A345" s="88"/>
      <c r="B345" s="88"/>
      <c r="C345" s="88"/>
      <c r="D345" s="92" t="s">
        <v>328</v>
      </c>
      <c r="E345" s="96"/>
    </row>
    <row r="346" spans="1:5" ht="12.75">
      <c r="A346" s="88"/>
      <c r="B346" s="95">
        <v>80113</v>
      </c>
      <c r="C346" s="88"/>
      <c r="D346" s="92" t="s">
        <v>127</v>
      </c>
      <c r="E346" s="93">
        <v>438924</v>
      </c>
    </row>
    <row r="347" spans="1:5" ht="12.75">
      <c r="A347" s="88"/>
      <c r="B347" s="88"/>
      <c r="C347" s="88"/>
      <c r="D347" s="92" t="s">
        <v>86</v>
      </c>
      <c r="E347" s="93">
        <v>438924</v>
      </c>
    </row>
    <row r="348" spans="1:5" ht="12.75">
      <c r="A348" s="88"/>
      <c r="B348" s="88"/>
      <c r="C348" s="101">
        <v>4110</v>
      </c>
      <c r="D348" s="92" t="s">
        <v>106</v>
      </c>
      <c r="E348" s="93">
        <v>2250</v>
      </c>
    </row>
    <row r="349" spans="1:5" ht="12.75">
      <c r="A349" s="88"/>
      <c r="B349" s="88"/>
      <c r="C349" s="101">
        <v>4170</v>
      </c>
      <c r="D349" s="92" t="s">
        <v>112</v>
      </c>
      <c r="E349" s="93">
        <v>10000</v>
      </c>
    </row>
    <row r="350" spans="1:5" ht="12.75">
      <c r="A350" s="88"/>
      <c r="B350" s="88"/>
      <c r="C350" s="101">
        <v>4300</v>
      </c>
      <c r="D350" s="92" t="s">
        <v>88</v>
      </c>
      <c r="E350" s="93">
        <v>418674</v>
      </c>
    </row>
    <row r="351" spans="1:5" ht="12.75">
      <c r="A351" s="88"/>
      <c r="B351" s="88"/>
      <c r="C351" s="101">
        <v>4430</v>
      </c>
      <c r="D351" s="92" t="s">
        <v>99</v>
      </c>
      <c r="E351" s="93">
        <v>8000</v>
      </c>
    </row>
    <row r="352" spans="1:5" ht="12.75">
      <c r="A352" s="88"/>
      <c r="B352" s="95">
        <v>80146</v>
      </c>
      <c r="C352" s="88"/>
      <c r="D352" s="92" t="s">
        <v>128</v>
      </c>
      <c r="E352" s="93">
        <v>68801</v>
      </c>
    </row>
    <row r="353" spans="1:5" ht="12.75">
      <c r="A353" s="88"/>
      <c r="B353" s="88"/>
      <c r="C353" s="88"/>
      <c r="D353" s="92" t="s">
        <v>86</v>
      </c>
      <c r="E353" s="93">
        <v>68801</v>
      </c>
    </row>
    <row r="354" spans="1:5" ht="12.75">
      <c r="A354" s="88"/>
      <c r="B354" s="88"/>
      <c r="C354" s="101">
        <v>4210</v>
      </c>
      <c r="D354" s="92" t="s">
        <v>91</v>
      </c>
      <c r="E354" s="93">
        <v>31037</v>
      </c>
    </row>
    <row r="355" spans="1:5" ht="12.75">
      <c r="A355" s="88"/>
      <c r="B355" s="88"/>
      <c r="C355" s="101">
        <v>4300</v>
      </c>
      <c r="D355" s="92" t="s">
        <v>88</v>
      </c>
      <c r="E355" s="93">
        <v>10806</v>
      </c>
    </row>
    <row r="356" spans="1:5" ht="12.75">
      <c r="A356" s="88"/>
      <c r="B356" s="88"/>
      <c r="C356" s="101">
        <v>4410</v>
      </c>
      <c r="D356" s="92" t="s">
        <v>98</v>
      </c>
      <c r="E356" s="93">
        <v>9063</v>
      </c>
    </row>
    <row r="357" spans="1:5" ht="12.75">
      <c r="A357" s="88"/>
      <c r="B357" s="88"/>
      <c r="C357" s="101">
        <v>4700</v>
      </c>
      <c r="D357" s="92" t="s">
        <v>235</v>
      </c>
      <c r="E357" s="93">
        <v>17895</v>
      </c>
    </row>
    <row r="358" spans="1:5" ht="12.75">
      <c r="A358" s="88"/>
      <c r="B358" s="95">
        <v>80195</v>
      </c>
      <c r="C358" s="88"/>
      <c r="D358" s="92" t="s">
        <v>36</v>
      </c>
      <c r="E358" s="93">
        <v>65442</v>
      </c>
    </row>
    <row r="359" spans="1:5" ht="12.75">
      <c r="A359" s="88"/>
      <c r="B359" s="88"/>
      <c r="C359" s="88"/>
      <c r="D359" s="92" t="s">
        <v>86</v>
      </c>
      <c r="E359" s="93">
        <v>65442</v>
      </c>
    </row>
    <row r="360" spans="1:5" ht="12.75">
      <c r="A360" s="88"/>
      <c r="B360" s="88"/>
      <c r="C360" s="101">
        <v>2320</v>
      </c>
      <c r="D360" s="92" t="s">
        <v>340</v>
      </c>
      <c r="E360" s="93">
        <v>46442</v>
      </c>
    </row>
    <row r="361" spans="1:5" ht="12.75">
      <c r="A361" s="88"/>
      <c r="B361" s="88"/>
      <c r="C361" s="97"/>
      <c r="D361" s="92" t="s">
        <v>341</v>
      </c>
      <c r="E361" s="96"/>
    </row>
    <row r="362" spans="1:5" ht="12.75">
      <c r="A362" s="88"/>
      <c r="B362" s="88"/>
      <c r="C362" s="97"/>
      <c r="D362" s="92" t="s">
        <v>269</v>
      </c>
      <c r="E362" s="96"/>
    </row>
    <row r="363" spans="1:5" ht="12.75">
      <c r="A363" s="88"/>
      <c r="B363" s="88"/>
      <c r="C363" s="88"/>
      <c r="D363" s="92" t="s">
        <v>188</v>
      </c>
      <c r="E363" s="96"/>
    </row>
    <row r="364" spans="1:5" ht="12.75">
      <c r="A364" s="97"/>
      <c r="B364" s="97"/>
      <c r="C364" s="97"/>
      <c r="D364" s="92" t="s">
        <v>342</v>
      </c>
      <c r="E364" s="93">
        <v>46442</v>
      </c>
    </row>
    <row r="365" spans="1:5" ht="12.75">
      <c r="A365" s="88"/>
      <c r="B365" s="88"/>
      <c r="C365" s="101">
        <v>4440</v>
      </c>
      <c r="D365" s="92" t="s">
        <v>116</v>
      </c>
      <c r="E365" s="93">
        <v>19000</v>
      </c>
    </row>
    <row r="366" spans="1:5" ht="12.75">
      <c r="A366" s="94">
        <v>851</v>
      </c>
      <c r="B366" s="88"/>
      <c r="C366" s="88"/>
      <c r="D366" s="89" t="s">
        <v>57</v>
      </c>
      <c r="E366" s="90">
        <v>191200</v>
      </c>
    </row>
    <row r="367" spans="1:5" ht="12.75">
      <c r="A367" s="88"/>
      <c r="B367" s="95">
        <v>85153</v>
      </c>
      <c r="C367" s="88"/>
      <c r="D367" s="92" t="s">
        <v>130</v>
      </c>
      <c r="E367" s="93">
        <v>32000</v>
      </c>
    </row>
    <row r="368" spans="1:5" ht="12.75">
      <c r="A368" s="88"/>
      <c r="B368" s="88"/>
      <c r="C368" s="88"/>
      <c r="D368" s="92" t="s">
        <v>86</v>
      </c>
      <c r="E368" s="93">
        <v>32000</v>
      </c>
    </row>
    <row r="369" spans="1:5" ht="12.75">
      <c r="A369" s="88"/>
      <c r="B369" s="88"/>
      <c r="C369" s="101">
        <v>2800</v>
      </c>
      <c r="D369" s="92" t="s">
        <v>336</v>
      </c>
      <c r="E369" s="93">
        <v>8000</v>
      </c>
    </row>
    <row r="370" spans="1:5" ht="12.75">
      <c r="A370" s="88"/>
      <c r="B370" s="88"/>
      <c r="C370" s="88"/>
      <c r="D370" s="92" t="s">
        <v>337</v>
      </c>
      <c r="E370" s="96"/>
    </row>
    <row r="371" spans="1:5" ht="12.75">
      <c r="A371" s="88"/>
      <c r="B371" s="88"/>
      <c r="C371" s="101">
        <v>2820</v>
      </c>
      <c r="D371" s="92" t="s">
        <v>343</v>
      </c>
      <c r="E371" s="93">
        <v>12000</v>
      </c>
    </row>
    <row r="372" spans="1:5" ht="12.75">
      <c r="A372" s="88"/>
      <c r="B372" s="88"/>
      <c r="C372" s="88"/>
      <c r="D372" s="92" t="s">
        <v>344</v>
      </c>
      <c r="E372" s="96"/>
    </row>
    <row r="373" spans="1:5" ht="12.75">
      <c r="A373" s="88"/>
      <c r="B373" s="88"/>
      <c r="C373" s="101">
        <v>4210</v>
      </c>
      <c r="D373" s="92" t="s">
        <v>91</v>
      </c>
      <c r="E373" s="93">
        <v>4000</v>
      </c>
    </row>
    <row r="374" spans="1:5" ht="12.75">
      <c r="A374" s="88"/>
      <c r="B374" s="88"/>
      <c r="C374" s="101">
        <v>4220</v>
      </c>
      <c r="D374" s="92" t="s">
        <v>125</v>
      </c>
      <c r="E374" s="93">
        <v>3000</v>
      </c>
    </row>
    <row r="375" spans="1:5" ht="12.75">
      <c r="A375" s="88"/>
      <c r="B375" s="88"/>
      <c r="C375" s="101">
        <v>4300</v>
      </c>
      <c r="D375" s="92" t="s">
        <v>88</v>
      </c>
      <c r="E375" s="93">
        <v>3000</v>
      </c>
    </row>
    <row r="376" spans="1:5" ht="12.75">
      <c r="A376" s="88"/>
      <c r="B376" s="88"/>
      <c r="C376" s="101">
        <v>4700</v>
      </c>
      <c r="D376" s="92" t="s">
        <v>235</v>
      </c>
      <c r="E376" s="93">
        <v>2000</v>
      </c>
    </row>
    <row r="377" spans="1:5" ht="12.75">
      <c r="A377" s="88"/>
      <c r="B377" s="95">
        <v>85154</v>
      </c>
      <c r="C377" s="88"/>
      <c r="D377" s="92" t="s">
        <v>59</v>
      </c>
      <c r="E377" s="93">
        <v>138000</v>
      </c>
    </row>
    <row r="378" spans="1:5" ht="12.75">
      <c r="A378" s="88"/>
      <c r="B378" s="88"/>
      <c r="C378" s="88"/>
      <c r="D378" s="92" t="s">
        <v>86</v>
      </c>
      <c r="E378" s="93">
        <v>138000</v>
      </c>
    </row>
    <row r="379" spans="1:5" ht="12.75">
      <c r="A379" s="88"/>
      <c r="B379" s="88"/>
      <c r="C379" s="101">
        <v>4370</v>
      </c>
      <c r="D379" s="92" t="s">
        <v>222</v>
      </c>
      <c r="E379" s="93">
        <v>1200</v>
      </c>
    </row>
    <row r="380" spans="1:5" ht="12.75">
      <c r="A380" s="88"/>
      <c r="B380" s="88"/>
      <c r="C380" s="101">
        <v>4110</v>
      </c>
      <c r="D380" s="92" t="s">
        <v>106</v>
      </c>
      <c r="E380" s="93">
        <v>850</v>
      </c>
    </row>
    <row r="381" spans="1:5" ht="12.75">
      <c r="A381" s="88"/>
      <c r="B381" s="88"/>
      <c r="C381" s="101">
        <v>4120</v>
      </c>
      <c r="D381" s="92" t="s">
        <v>107</v>
      </c>
      <c r="E381" s="93">
        <v>150</v>
      </c>
    </row>
    <row r="382" spans="1:5" ht="12.75">
      <c r="A382" s="88"/>
      <c r="B382" s="88"/>
      <c r="C382" s="101">
        <v>4170</v>
      </c>
      <c r="D382" s="92" t="s">
        <v>112</v>
      </c>
      <c r="E382" s="93">
        <v>76000</v>
      </c>
    </row>
    <row r="383" spans="1:5" ht="12.75">
      <c r="A383" s="88"/>
      <c r="B383" s="88"/>
      <c r="C383" s="101">
        <v>4210</v>
      </c>
      <c r="D383" s="92" t="s">
        <v>91</v>
      </c>
      <c r="E383" s="93">
        <v>14000</v>
      </c>
    </row>
    <row r="384" spans="1:5" ht="12.75">
      <c r="A384" s="88"/>
      <c r="B384" s="88"/>
      <c r="C384" s="101">
        <v>4220</v>
      </c>
      <c r="D384" s="92" t="s">
        <v>125</v>
      </c>
      <c r="E384" s="93">
        <v>2500</v>
      </c>
    </row>
    <row r="385" spans="1:5" ht="12.75">
      <c r="A385" s="88"/>
      <c r="B385" s="88"/>
      <c r="C385" s="101">
        <v>4260</v>
      </c>
      <c r="D385" s="92" t="s">
        <v>97</v>
      </c>
      <c r="E385" s="93">
        <v>1000</v>
      </c>
    </row>
    <row r="386" spans="1:5" ht="12.75">
      <c r="A386" s="88"/>
      <c r="B386" s="88"/>
      <c r="C386" s="101">
        <v>4270</v>
      </c>
      <c r="D386" s="92" t="s">
        <v>96</v>
      </c>
      <c r="E386" s="93">
        <v>500</v>
      </c>
    </row>
    <row r="387" spans="1:5" ht="12.75">
      <c r="A387" s="88"/>
      <c r="B387" s="88"/>
      <c r="C387" s="101">
        <v>4300</v>
      </c>
      <c r="D387" s="92" t="s">
        <v>88</v>
      </c>
      <c r="E387" s="93">
        <v>38800</v>
      </c>
    </row>
    <row r="388" spans="1:5" ht="12.75">
      <c r="A388" s="88"/>
      <c r="B388" s="88"/>
      <c r="C388" s="101">
        <v>4410</v>
      </c>
      <c r="D388" s="92" t="s">
        <v>98</v>
      </c>
      <c r="E388" s="93">
        <v>1000</v>
      </c>
    </row>
    <row r="389" spans="1:5" ht="12.75">
      <c r="A389" s="88"/>
      <c r="B389" s="88"/>
      <c r="C389" s="101">
        <v>4700</v>
      </c>
      <c r="D389" s="92" t="s">
        <v>235</v>
      </c>
      <c r="E389" s="93">
        <v>1000</v>
      </c>
    </row>
    <row r="390" spans="1:5" ht="12.75">
      <c r="A390" s="88"/>
      <c r="B390" s="88"/>
      <c r="C390" s="101">
        <v>4740</v>
      </c>
      <c r="D390" s="92" t="s">
        <v>327</v>
      </c>
      <c r="E390" s="93">
        <v>500</v>
      </c>
    </row>
    <row r="391" spans="1:5" ht="12.75">
      <c r="A391" s="88"/>
      <c r="B391" s="88"/>
      <c r="C391" s="88"/>
      <c r="D391" s="92" t="s">
        <v>328</v>
      </c>
      <c r="E391" s="96"/>
    </row>
    <row r="392" spans="1:5" ht="12.75">
      <c r="A392" s="88"/>
      <c r="B392" s="88"/>
      <c r="C392" s="101">
        <v>4750</v>
      </c>
      <c r="D392" s="92" t="s">
        <v>236</v>
      </c>
      <c r="E392" s="93">
        <v>500</v>
      </c>
    </row>
    <row r="393" spans="1:5" ht="12.75">
      <c r="A393" s="88"/>
      <c r="B393" s="95">
        <v>85195</v>
      </c>
      <c r="C393" s="88"/>
      <c r="D393" s="92" t="s">
        <v>36</v>
      </c>
      <c r="E393" s="93">
        <v>21200</v>
      </c>
    </row>
    <row r="394" spans="1:5" ht="12.75">
      <c r="A394" s="88"/>
      <c r="B394" s="88"/>
      <c r="C394" s="88"/>
      <c r="D394" s="92" t="s">
        <v>86</v>
      </c>
      <c r="E394" s="93">
        <v>21200</v>
      </c>
    </row>
    <row r="395" spans="1:5" ht="12.75">
      <c r="A395" s="88"/>
      <c r="B395" s="88"/>
      <c r="C395" s="101">
        <v>2820</v>
      </c>
      <c r="D395" s="92" t="s">
        <v>343</v>
      </c>
      <c r="E395" s="93">
        <v>6000</v>
      </c>
    </row>
    <row r="396" spans="1:5" ht="12.75">
      <c r="A396" s="88"/>
      <c r="B396" s="88"/>
      <c r="C396" s="88"/>
      <c r="D396" s="92" t="s">
        <v>344</v>
      </c>
      <c r="E396" s="96"/>
    </row>
    <row r="397" spans="1:5" ht="12.75">
      <c r="A397" s="88"/>
      <c r="B397" s="88"/>
      <c r="C397" s="101">
        <v>4210</v>
      </c>
      <c r="D397" s="92" t="s">
        <v>91</v>
      </c>
      <c r="E397" s="93">
        <v>200</v>
      </c>
    </row>
    <row r="398" spans="1:5" ht="12.75">
      <c r="A398" s="88"/>
      <c r="B398" s="88"/>
      <c r="C398" s="101">
        <v>4300</v>
      </c>
      <c r="D398" s="92" t="s">
        <v>88</v>
      </c>
      <c r="E398" s="93">
        <v>15000</v>
      </c>
    </row>
    <row r="399" spans="1:5" ht="12.75">
      <c r="A399" s="94">
        <v>852</v>
      </c>
      <c r="B399" s="88"/>
      <c r="C399" s="88"/>
      <c r="D399" s="89" t="s">
        <v>60</v>
      </c>
      <c r="E399" s="90">
        <v>5594448</v>
      </c>
    </row>
    <row r="400" spans="1:5" ht="12.75">
      <c r="A400" s="88"/>
      <c r="B400" s="95">
        <v>85212</v>
      </c>
      <c r="C400" s="88"/>
      <c r="D400" s="92" t="s">
        <v>453</v>
      </c>
      <c r="E400" s="93">
        <v>3598448</v>
      </c>
    </row>
    <row r="401" spans="1:5" ht="12.75">
      <c r="A401" s="88"/>
      <c r="B401" s="88"/>
      <c r="C401" s="88"/>
      <c r="D401" s="92" t="s">
        <v>454</v>
      </c>
      <c r="E401" s="96"/>
    </row>
    <row r="402" spans="1:5" ht="12.75">
      <c r="A402" s="97"/>
      <c r="B402" s="97"/>
      <c r="C402" s="97"/>
      <c r="D402" s="92" t="s">
        <v>455</v>
      </c>
      <c r="E402" s="98"/>
    </row>
    <row r="403" spans="1:5" ht="12.75">
      <c r="A403" s="88"/>
      <c r="B403" s="88"/>
      <c r="C403" s="88"/>
      <c r="D403" s="92" t="s">
        <v>86</v>
      </c>
      <c r="E403" s="93">
        <v>3598448</v>
      </c>
    </row>
    <row r="404" spans="1:5" ht="12.75">
      <c r="A404" s="88"/>
      <c r="B404" s="88"/>
      <c r="C404" s="101">
        <v>4370</v>
      </c>
      <c r="D404" s="92" t="s">
        <v>222</v>
      </c>
      <c r="E404" s="93">
        <v>1200</v>
      </c>
    </row>
    <row r="405" spans="1:5" ht="12.75">
      <c r="A405" s="88"/>
      <c r="B405" s="88"/>
      <c r="C405" s="101">
        <v>2910</v>
      </c>
      <c r="D405" s="92" t="s">
        <v>345</v>
      </c>
      <c r="E405" s="93">
        <v>4000</v>
      </c>
    </row>
    <row r="406" spans="1:5" ht="12.75">
      <c r="A406" s="88"/>
      <c r="B406" s="88"/>
      <c r="C406" s="88"/>
      <c r="D406" s="92" t="s">
        <v>346</v>
      </c>
      <c r="E406" s="96"/>
    </row>
    <row r="407" spans="1:5" ht="12.75">
      <c r="A407" s="88"/>
      <c r="B407" s="88"/>
      <c r="C407" s="101">
        <v>3110</v>
      </c>
      <c r="D407" s="92" t="s">
        <v>131</v>
      </c>
      <c r="E407" s="93">
        <v>3444470</v>
      </c>
    </row>
    <row r="408" spans="1:5" ht="12.75">
      <c r="A408" s="88"/>
      <c r="B408" s="88"/>
      <c r="C408" s="101">
        <v>4010</v>
      </c>
      <c r="D408" s="92" t="s">
        <v>105</v>
      </c>
      <c r="E408" s="93">
        <v>110500</v>
      </c>
    </row>
    <row r="409" spans="1:5" ht="12.75">
      <c r="A409" s="88"/>
      <c r="B409" s="88"/>
      <c r="C409" s="101">
        <v>4040</v>
      </c>
      <c r="D409" s="92" t="s">
        <v>110</v>
      </c>
      <c r="E409" s="93">
        <v>6426</v>
      </c>
    </row>
    <row r="410" spans="1:5" ht="12.75">
      <c r="A410" s="88"/>
      <c r="B410" s="88"/>
      <c r="C410" s="101">
        <v>4110</v>
      </c>
      <c r="D410" s="92" t="s">
        <v>106</v>
      </c>
      <c r="E410" s="93">
        <v>17837</v>
      </c>
    </row>
    <row r="411" spans="1:5" ht="12.75">
      <c r="A411" s="88"/>
      <c r="B411" s="88"/>
      <c r="C411" s="101">
        <v>4120</v>
      </c>
      <c r="D411" s="92" t="s">
        <v>107</v>
      </c>
      <c r="E411" s="93">
        <v>2864</v>
      </c>
    </row>
    <row r="412" spans="1:5" ht="12.75">
      <c r="A412" s="88"/>
      <c r="B412" s="88"/>
      <c r="C412" s="101">
        <v>4210</v>
      </c>
      <c r="D412" s="92" t="s">
        <v>91</v>
      </c>
      <c r="E412" s="93">
        <v>250</v>
      </c>
    </row>
    <row r="413" spans="1:5" ht="12.75">
      <c r="A413" s="88"/>
      <c r="B413" s="88"/>
      <c r="C413" s="101">
        <v>4260</v>
      </c>
      <c r="D413" s="92" t="s">
        <v>97</v>
      </c>
      <c r="E413" s="93">
        <v>2000</v>
      </c>
    </row>
    <row r="414" spans="1:5" ht="12.75">
      <c r="A414" s="88"/>
      <c r="B414" s="88"/>
      <c r="C414" s="101">
        <v>4280</v>
      </c>
      <c r="D414" s="92" t="s">
        <v>113</v>
      </c>
      <c r="E414" s="93">
        <v>100</v>
      </c>
    </row>
    <row r="415" spans="1:5" ht="12.75">
      <c r="A415" s="88"/>
      <c r="B415" s="88"/>
      <c r="C415" s="101">
        <v>4300</v>
      </c>
      <c r="D415" s="92" t="s">
        <v>88</v>
      </c>
      <c r="E415" s="93">
        <v>1500</v>
      </c>
    </row>
    <row r="416" spans="1:5" ht="12.75">
      <c r="A416" s="88"/>
      <c r="B416" s="88"/>
      <c r="C416" s="101">
        <v>4350</v>
      </c>
      <c r="D416" s="92" t="s">
        <v>223</v>
      </c>
      <c r="E416" s="93">
        <v>300</v>
      </c>
    </row>
    <row r="417" spans="1:5" ht="12.75">
      <c r="A417" s="88"/>
      <c r="B417" s="88"/>
      <c r="C417" s="101">
        <v>4410</v>
      </c>
      <c r="D417" s="92" t="s">
        <v>98</v>
      </c>
      <c r="E417" s="93">
        <v>500</v>
      </c>
    </row>
    <row r="418" spans="1:5" ht="12.75">
      <c r="A418" s="88"/>
      <c r="B418" s="88"/>
      <c r="C418" s="101">
        <v>4440</v>
      </c>
      <c r="D418" s="92" t="s">
        <v>116</v>
      </c>
      <c r="E418" s="93">
        <v>3627</v>
      </c>
    </row>
    <row r="419" spans="1:5" ht="12.75">
      <c r="A419" s="88"/>
      <c r="B419" s="88"/>
      <c r="C419" s="101">
        <v>4560</v>
      </c>
      <c r="D419" s="92" t="s">
        <v>347</v>
      </c>
      <c r="E419" s="93">
        <v>1000</v>
      </c>
    </row>
    <row r="420" spans="1:5" ht="12.75">
      <c r="A420" s="88"/>
      <c r="B420" s="88"/>
      <c r="C420" s="88"/>
      <c r="D420" s="92" t="s">
        <v>346</v>
      </c>
      <c r="E420" s="96"/>
    </row>
    <row r="421" spans="1:5" ht="12.75">
      <c r="A421" s="88"/>
      <c r="B421" s="88"/>
      <c r="C421" s="101">
        <v>4700</v>
      </c>
      <c r="D421" s="92" t="s">
        <v>235</v>
      </c>
      <c r="E421" s="93">
        <v>500</v>
      </c>
    </row>
    <row r="422" spans="1:5" ht="12.75">
      <c r="A422" s="88"/>
      <c r="B422" s="88"/>
      <c r="C422" s="101">
        <v>4740</v>
      </c>
      <c r="D422" s="92" t="s">
        <v>327</v>
      </c>
      <c r="E422" s="93">
        <v>374</v>
      </c>
    </row>
    <row r="423" spans="1:5" ht="12.75">
      <c r="A423" s="88"/>
      <c r="B423" s="88"/>
      <c r="C423" s="88"/>
      <c r="D423" s="92" t="s">
        <v>328</v>
      </c>
      <c r="E423" s="96"/>
    </row>
    <row r="424" spans="1:5" ht="12.75">
      <c r="A424" s="88"/>
      <c r="B424" s="88"/>
      <c r="C424" s="101">
        <v>4750</v>
      </c>
      <c r="D424" s="92" t="s">
        <v>236</v>
      </c>
      <c r="E424" s="93">
        <v>1000</v>
      </c>
    </row>
    <row r="425" spans="1:5" ht="12.75">
      <c r="A425" s="88"/>
      <c r="B425" s="95">
        <v>85213</v>
      </c>
      <c r="C425" s="88"/>
      <c r="D425" s="92" t="s">
        <v>272</v>
      </c>
      <c r="E425" s="93">
        <v>20000</v>
      </c>
    </row>
    <row r="426" spans="1:5" ht="12.75">
      <c r="A426" s="88"/>
      <c r="B426" s="88"/>
      <c r="C426" s="88"/>
      <c r="D426" s="92" t="s">
        <v>273</v>
      </c>
      <c r="E426" s="96"/>
    </row>
    <row r="427" spans="1:5" ht="12.75">
      <c r="A427" s="97"/>
      <c r="B427" s="97"/>
      <c r="C427" s="97"/>
      <c r="D427" s="92" t="s">
        <v>274</v>
      </c>
      <c r="E427" s="98"/>
    </row>
    <row r="428" spans="1:5" ht="12.75">
      <c r="A428" s="88"/>
      <c r="B428" s="88"/>
      <c r="C428" s="88"/>
      <c r="D428" s="92" t="s">
        <v>86</v>
      </c>
      <c r="E428" s="93">
        <v>20000</v>
      </c>
    </row>
    <row r="429" spans="1:5" ht="12.75">
      <c r="A429" s="88"/>
      <c r="B429" s="88"/>
      <c r="C429" s="101">
        <v>4130</v>
      </c>
      <c r="D429" s="92" t="s">
        <v>132</v>
      </c>
      <c r="E429" s="93">
        <v>20000</v>
      </c>
    </row>
    <row r="430" spans="1:5" ht="12.75">
      <c r="A430" s="88"/>
      <c r="B430" s="95">
        <v>85214</v>
      </c>
      <c r="C430" s="88"/>
      <c r="D430" s="92" t="s">
        <v>275</v>
      </c>
      <c r="E430" s="93">
        <v>994000</v>
      </c>
    </row>
    <row r="431" spans="1:5" ht="12.75">
      <c r="A431" s="88"/>
      <c r="B431" s="88"/>
      <c r="C431" s="88"/>
      <c r="D431" s="92" t="s">
        <v>276</v>
      </c>
      <c r="E431" s="96"/>
    </row>
    <row r="432" spans="1:5" ht="12.75">
      <c r="A432" s="88"/>
      <c r="B432" s="88"/>
      <c r="C432" s="88"/>
      <c r="D432" s="92" t="s">
        <v>86</v>
      </c>
      <c r="E432" s="93">
        <v>994000</v>
      </c>
    </row>
    <row r="433" spans="1:5" ht="12.75">
      <c r="A433" s="88"/>
      <c r="B433" s="88"/>
      <c r="C433" s="101">
        <v>3110</v>
      </c>
      <c r="D433" s="92" t="s">
        <v>131</v>
      </c>
      <c r="E433" s="93">
        <v>946000</v>
      </c>
    </row>
    <row r="434" spans="1:5" ht="12.75">
      <c r="A434" s="88"/>
      <c r="B434" s="88"/>
      <c r="C434" s="101">
        <v>4330</v>
      </c>
      <c r="D434" s="92" t="s">
        <v>348</v>
      </c>
      <c r="E434" s="93">
        <v>48000</v>
      </c>
    </row>
    <row r="435" spans="1:5" ht="12.75">
      <c r="A435" s="88"/>
      <c r="B435" s="88"/>
      <c r="C435" s="88"/>
      <c r="D435" s="92" t="s">
        <v>349</v>
      </c>
      <c r="E435" s="96"/>
    </row>
    <row r="436" spans="1:5" ht="12.75">
      <c r="A436" s="88"/>
      <c r="B436" s="95">
        <v>85215</v>
      </c>
      <c r="C436" s="88"/>
      <c r="D436" s="92" t="s">
        <v>133</v>
      </c>
      <c r="E436" s="93">
        <v>200000</v>
      </c>
    </row>
    <row r="437" spans="1:5" ht="12.75">
      <c r="A437" s="88"/>
      <c r="B437" s="88"/>
      <c r="C437" s="88"/>
      <c r="D437" s="92" t="s">
        <v>86</v>
      </c>
      <c r="E437" s="93">
        <v>200000</v>
      </c>
    </row>
    <row r="438" spans="1:5" ht="12.75">
      <c r="A438" s="88"/>
      <c r="B438" s="88"/>
      <c r="C438" s="101">
        <v>3110</v>
      </c>
      <c r="D438" s="92" t="s">
        <v>131</v>
      </c>
      <c r="E438" s="93">
        <v>200000</v>
      </c>
    </row>
    <row r="439" spans="1:5" ht="12.75">
      <c r="A439" s="88"/>
      <c r="B439" s="95">
        <v>85219</v>
      </c>
      <c r="C439" s="88"/>
      <c r="D439" s="92" t="s">
        <v>61</v>
      </c>
      <c r="E439" s="93">
        <v>657428</v>
      </c>
    </row>
    <row r="440" spans="1:5" ht="12.75">
      <c r="A440" s="88"/>
      <c r="B440" s="88"/>
      <c r="C440" s="88"/>
      <c r="D440" s="92" t="s">
        <v>86</v>
      </c>
      <c r="E440" s="93">
        <v>657428</v>
      </c>
    </row>
    <row r="441" spans="1:5" ht="12.75">
      <c r="A441" s="88"/>
      <c r="B441" s="88"/>
      <c r="C441" s="101">
        <v>4370</v>
      </c>
      <c r="D441" s="92" t="s">
        <v>222</v>
      </c>
      <c r="E441" s="93">
        <v>2500</v>
      </c>
    </row>
    <row r="442" spans="1:5" ht="12.75">
      <c r="A442" s="88"/>
      <c r="B442" s="88"/>
      <c r="C442" s="101">
        <v>3020</v>
      </c>
      <c r="D442" s="92" t="s">
        <v>228</v>
      </c>
      <c r="E442" s="93">
        <v>3750</v>
      </c>
    </row>
    <row r="443" spans="1:5" ht="12.75">
      <c r="A443" s="88"/>
      <c r="B443" s="88"/>
      <c r="C443" s="101">
        <v>4010</v>
      </c>
      <c r="D443" s="92" t="s">
        <v>105</v>
      </c>
      <c r="E443" s="93">
        <v>474250</v>
      </c>
    </row>
    <row r="444" spans="1:5" ht="12.75">
      <c r="A444" s="88"/>
      <c r="B444" s="88"/>
      <c r="C444" s="101">
        <v>4040</v>
      </c>
      <c r="D444" s="92" t="s">
        <v>110</v>
      </c>
      <c r="E444" s="93">
        <v>38552</v>
      </c>
    </row>
    <row r="445" spans="1:5" ht="12.75">
      <c r="A445" s="88"/>
      <c r="B445" s="88"/>
      <c r="C445" s="101">
        <v>4110</v>
      </c>
      <c r="D445" s="92" t="s">
        <v>106</v>
      </c>
      <c r="E445" s="93">
        <v>77982</v>
      </c>
    </row>
    <row r="446" spans="1:5" ht="12.75">
      <c r="A446" s="88"/>
      <c r="B446" s="88"/>
      <c r="C446" s="101">
        <v>4120</v>
      </c>
      <c r="D446" s="92" t="s">
        <v>107</v>
      </c>
      <c r="E446" s="93">
        <v>12369</v>
      </c>
    </row>
    <row r="447" spans="1:5" ht="12.75">
      <c r="A447" s="88"/>
      <c r="B447" s="88"/>
      <c r="C447" s="101">
        <v>4170</v>
      </c>
      <c r="D447" s="92" t="s">
        <v>112</v>
      </c>
      <c r="E447" s="93">
        <v>2500</v>
      </c>
    </row>
    <row r="448" spans="1:5" ht="12.75">
      <c r="A448" s="88"/>
      <c r="B448" s="88"/>
      <c r="C448" s="101">
        <v>4210</v>
      </c>
      <c r="D448" s="92" t="s">
        <v>91</v>
      </c>
      <c r="E448" s="93">
        <v>5200</v>
      </c>
    </row>
    <row r="449" spans="1:5" ht="12.75">
      <c r="A449" s="88"/>
      <c r="B449" s="88"/>
      <c r="C449" s="101">
        <v>4260</v>
      </c>
      <c r="D449" s="92" t="s">
        <v>97</v>
      </c>
      <c r="E449" s="93">
        <v>8700</v>
      </c>
    </row>
    <row r="450" spans="1:5" ht="12.75">
      <c r="A450" s="88"/>
      <c r="B450" s="88"/>
      <c r="C450" s="101">
        <v>4270</v>
      </c>
      <c r="D450" s="92" t="s">
        <v>96</v>
      </c>
      <c r="E450" s="93">
        <v>1000</v>
      </c>
    </row>
    <row r="451" spans="1:5" ht="12.75">
      <c r="A451" s="88"/>
      <c r="B451" s="88"/>
      <c r="C451" s="101">
        <v>4280</v>
      </c>
      <c r="D451" s="92" t="s">
        <v>113</v>
      </c>
      <c r="E451" s="93">
        <v>650</v>
      </c>
    </row>
    <row r="452" spans="1:5" ht="12.75">
      <c r="A452" s="88"/>
      <c r="B452" s="88"/>
      <c r="C452" s="101">
        <v>4300</v>
      </c>
      <c r="D452" s="92" t="s">
        <v>88</v>
      </c>
      <c r="E452" s="93">
        <v>3000</v>
      </c>
    </row>
    <row r="453" spans="1:5" ht="12.75">
      <c r="A453" s="88"/>
      <c r="B453" s="88"/>
      <c r="C453" s="101">
        <v>4350</v>
      </c>
      <c r="D453" s="92" t="s">
        <v>223</v>
      </c>
      <c r="E453" s="93">
        <v>1650</v>
      </c>
    </row>
    <row r="454" spans="1:5" ht="12.75">
      <c r="A454" s="88"/>
      <c r="B454" s="88"/>
      <c r="C454" s="101">
        <v>4410</v>
      </c>
      <c r="D454" s="92" t="s">
        <v>98</v>
      </c>
      <c r="E454" s="93">
        <v>1500</v>
      </c>
    </row>
    <row r="455" spans="1:5" ht="12.75">
      <c r="A455" s="88"/>
      <c r="B455" s="88"/>
      <c r="C455" s="101">
        <v>4430</v>
      </c>
      <c r="D455" s="92" t="s">
        <v>99</v>
      </c>
      <c r="E455" s="93">
        <v>1250</v>
      </c>
    </row>
    <row r="456" spans="1:5" ht="12.75">
      <c r="A456" s="88"/>
      <c r="B456" s="88"/>
      <c r="C456" s="101">
        <v>4440</v>
      </c>
      <c r="D456" s="92" t="s">
        <v>116</v>
      </c>
      <c r="E456" s="93">
        <v>19400</v>
      </c>
    </row>
    <row r="457" spans="1:5" ht="12.75">
      <c r="A457" s="88"/>
      <c r="B457" s="88"/>
      <c r="C457" s="101">
        <v>4700</v>
      </c>
      <c r="D457" s="92" t="s">
        <v>235</v>
      </c>
      <c r="E457" s="93">
        <v>820</v>
      </c>
    </row>
    <row r="458" spans="1:5" ht="12.75">
      <c r="A458" s="88"/>
      <c r="B458" s="88"/>
      <c r="C458" s="101">
        <v>4740</v>
      </c>
      <c r="D458" s="92" t="s">
        <v>327</v>
      </c>
      <c r="E458" s="93">
        <v>1000</v>
      </c>
    </row>
    <row r="459" spans="1:5" ht="12.75">
      <c r="A459" s="88"/>
      <c r="B459" s="88"/>
      <c r="C459" s="88"/>
      <c r="D459" s="92" t="s">
        <v>328</v>
      </c>
      <c r="E459" s="96"/>
    </row>
    <row r="460" spans="1:5" ht="12.75">
      <c r="A460" s="88"/>
      <c r="B460" s="88"/>
      <c r="C460" s="101">
        <v>4750</v>
      </c>
      <c r="D460" s="92" t="s">
        <v>236</v>
      </c>
      <c r="E460" s="93">
        <v>1355</v>
      </c>
    </row>
    <row r="461" spans="1:5" ht="12.75">
      <c r="A461" s="88"/>
      <c r="B461" s="95">
        <v>85228</v>
      </c>
      <c r="C461" s="88"/>
      <c r="D461" s="92" t="s">
        <v>62</v>
      </c>
      <c r="E461" s="93">
        <v>22572</v>
      </c>
    </row>
    <row r="462" spans="1:5" ht="12.75">
      <c r="A462" s="88"/>
      <c r="B462" s="88"/>
      <c r="C462" s="88"/>
      <c r="D462" s="92" t="s">
        <v>86</v>
      </c>
      <c r="E462" s="93">
        <v>22572</v>
      </c>
    </row>
    <row r="463" spans="1:5" ht="12.75">
      <c r="A463" s="88"/>
      <c r="B463" s="88"/>
      <c r="C463" s="101">
        <v>2830</v>
      </c>
      <c r="D463" s="92" t="s">
        <v>343</v>
      </c>
      <c r="E463" s="93">
        <v>20000</v>
      </c>
    </row>
    <row r="464" spans="1:5" ht="12.75">
      <c r="A464" s="88"/>
      <c r="B464" s="88"/>
      <c r="C464" s="88"/>
      <c r="D464" s="92" t="s">
        <v>350</v>
      </c>
      <c r="E464" s="96"/>
    </row>
    <row r="465" spans="1:5" ht="12.75">
      <c r="A465" s="97"/>
      <c r="B465" s="97"/>
      <c r="C465" s="97"/>
      <c r="D465" s="92" t="s">
        <v>351</v>
      </c>
      <c r="E465" s="98"/>
    </row>
    <row r="466" spans="1:5" ht="12.75">
      <c r="A466" s="88"/>
      <c r="B466" s="88"/>
      <c r="C466" s="101">
        <v>4110</v>
      </c>
      <c r="D466" s="92" t="s">
        <v>106</v>
      </c>
      <c r="E466" s="93">
        <v>318</v>
      </c>
    </row>
    <row r="467" spans="1:5" ht="12.75">
      <c r="A467" s="88"/>
      <c r="B467" s="88"/>
      <c r="C467" s="101">
        <v>4120</v>
      </c>
      <c r="D467" s="92" t="s">
        <v>107</v>
      </c>
      <c r="E467" s="93">
        <v>54</v>
      </c>
    </row>
    <row r="468" spans="1:5" ht="12.75">
      <c r="A468" s="88"/>
      <c r="B468" s="88"/>
      <c r="C468" s="101">
        <v>4170</v>
      </c>
      <c r="D468" s="92" t="s">
        <v>112</v>
      </c>
      <c r="E468" s="93">
        <v>2200</v>
      </c>
    </row>
    <row r="469" spans="1:5" ht="12.75">
      <c r="A469" s="88"/>
      <c r="B469" s="95">
        <v>85295</v>
      </c>
      <c r="C469" s="88"/>
      <c r="D469" s="92" t="s">
        <v>36</v>
      </c>
      <c r="E469" s="93">
        <v>102000</v>
      </c>
    </row>
    <row r="470" spans="1:5" ht="12.75">
      <c r="A470" s="88"/>
      <c r="B470" s="88"/>
      <c r="C470" s="88"/>
      <c r="D470" s="92" t="s">
        <v>86</v>
      </c>
      <c r="E470" s="93">
        <v>102000</v>
      </c>
    </row>
    <row r="471" spans="1:5" ht="12.75">
      <c r="A471" s="88"/>
      <c r="B471" s="88"/>
      <c r="C471" s="101">
        <v>3110</v>
      </c>
      <c r="D471" s="92" t="s">
        <v>131</v>
      </c>
      <c r="E471" s="93">
        <v>102000</v>
      </c>
    </row>
    <row r="472" spans="1:5" ht="12.75">
      <c r="A472" s="94">
        <v>853</v>
      </c>
      <c r="B472" s="88"/>
      <c r="C472" s="88"/>
      <c r="D472" s="89" t="s">
        <v>246</v>
      </c>
      <c r="E472" s="90">
        <v>15000</v>
      </c>
    </row>
    <row r="473" spans="1:5" ht="12.75">
      <c r="A473" s="88"/>
      <c r="B473" s="95">
        <v>85395</v>
      </c>
      <c r="C473" s="88"/>
      <c r="D473" s="92" t="s">
        <v>36</v>
      </c>
      <c r="E473" s="93">
        <v>15000</v>
      </c>
    </row>
    <row r="474" spans="1:5" ht="12.75">
      <c r="A474" s="88"/>
      <c r="B474" s="88"/>
      <c r="C474" s="88"/>
      <c r="D474" s="92" t="s">
        <v>86</v>
      </c>
      <c r="E474" s="93">
        <v>15000</v>
      </c>
    </row>
    <row r="475" spans="1:5" ht="12.75">
      <c r="A475" s="88"/>
      <c r="B475" s="88"/>
      <c r="C475" s="101">
        <v>3110</v>
      </c>
      <c r="D475" s="92" t="s">
        <v>131</v>
      </c>
      <c r="E475" s="93">
        <v>15000</v>
      </c>
    </row>
    <row r="476" spans="1:5" ht="12.75">
      <c r="A476" s="94">
        <v>854</v>
      </c>
      <c r="B476" s="88"/>
      <c r="C476" s="88"/>
      <c r="D476" s="89" t="s">
        <v>134</v>
      </c>
      <c r="E476" s="90">
        <v>15000</v>
      </c>
    </row>
    <row r="477" spans="1:5" ht="12.75">
      <c r="A477" s="88"/>
      <c r="B477" s="95">
        <v>85415</v>
      </c>
      <c r="C477" s="88"/>
      <c r="D477" s="92" t="s">
        <v>135</v>
      </c>
      <c r="E477" s="93">
        <v>15000</v>
      </c>
    </row>
    <row r="478" spans="1:5" ht="12.75">
      <c r="A478" s="88"/>
      <c r="B478" s="88"/>
      <c r="C478" s="88"/>
      <c r="D478" s="92" t="s">
        <v>86</v>
      </c>
      <c r="E478" s="93">
        <v>15000</v>
      </c>
    </row>
    <row r="479" spans="1:5" ht="12.75">
      <c r="A479" s="88"/>
      <c r="B479" s="88"/>
      <c r="C479" s="101">
        <v>3250</v>
      </c>
      <c r="D479" s="92" t="s">
        <v>136</v>
      </c>
      <c r="E479" s="93">
        <v>15000</v>
      </c>
    </row>
    <row r="480" spans="1:5" ht="12.75">
      <c r="A480" s="94">
        <v>900</v>
      </c>
      <c r="B480" s="88"/>
      <c r="C480" s="88"/>
      <c r="D480" s="89" t="s">
        <v>63</v>
      </c>
      <c r="E480" s="90">
        <v>954100</v>
      </c>
    </row>
    <row r="481" spans="1:5" ht="12.75">
      <c r="A481" s="88"/>
      <c r="B481" s="95">
        <v>90001</v>
      </c>
      <c r="C481" s="88"/>
      <c r="D481" s="92" t="s">
        <v>137</v>
      </c>
      <c r="E481" s="93">
        <v>5000</v>
      </c>
    </row>
    <row r="482" spans="1:5" ht="12.75">
      <c r="A482" s="88"/>
      <c r="B482" s="88"/>
      <c r="C482" s="88"/>
      <c r="D482" s="92" t="s">
        <v>86</v>
      </c>
      <c r="E482" s="93">
        <v>5000</v>
      </c>
    </row>
    <row r="483" spans="1:5" ht="12.75">
      <c r="A483" s="88"/>
      <c r="B483" s="88"/>
      <c r="C483" s="101">
        <v>4300</v>
      </c>
      <c r="D483" s="92" t="s">
        <v>88</v>
      </c>
      <c r="E483" s="93">
        <v>5000</v>
      </c>
    </row>
    <row r="484" spans="1:5" ht="12.75">
      <c r="A484" s="88"/>
      <c r="B484" s="88"/>
      <c r="C484" s="97"/>
      <c r="D484" s="92" t="s">
        <v>188</v>
      </c>
      <c r="E484" s="96"/>
    </row>
    <row r="485" spans="1:5" ht="12.75">
      <c r="A485" s="88"/>
      <c r="B485" s="88"/>
      <c r="C485" s="88"/>
      <c r="D485" s="92" t="s">
        <v>352</v>
      </c>
      <c r="E485" s="93">
        <v>5000</v>
      </c>
    </row>
    <row r="486" spans="1:5" ht="12.75">
      <c r="A486" s="88"/>
      <c r="B486" s="95">
        <v>90002</v>
      </c>
      <c r="C486" s="88"/>
      <c r="D486" s="92" t="s">
        <v>139</v>
      </c>
      <c r="E486" s="93">
        <v>69000</v>
      </c>
    </row>
    <row r="487" spans="1:5" ht="12.75">
      <c r="A487" s="88"/>
      <c r="B487" s="88"/>
      <c r="C487" s="88"/>
      <c r="D487" s="92" t="s">
        <v>86</v>
      </c>
      <c r="E487" s="93">
        <v>69000</v>
      </c>
    </row>
    <row r="488" spans="1:5" ht="12.75">
      <c r="A488" s="88"/>
      <c r="B488" s="88"/>
      <c r="C488" s="101">
        <v>4300</v>
      </c>
      <c r="D488" s="92" t="s">
        <v>88</v>
      </c>
      <c r="E488" s="93">
        <v>69000</v>
      </c>
    </row>
    <row r="489" spans="1:5" ht="12.75">
      <c r="A489" s="88"/>
      <c r="B489" s="88"/>
      <c r="C489" s="97"/>
      <c r="D489" s="92" t="s">
        <v>188</v>
      </c>
      <c r="E489" s="96"/>
    </row>
    <row r="490" spans="1:5" ht="12.75">
      <c r="A490" s="88"/>
      <c r="B490" s="88"/>
      <c r="C490" s="97"/>
      <c r="D490" s="92" t="s">
        <v>353</v>
      </c>
      <c r="E490" s="93">
        <v>4000</v>
      </c>
    </row>
    <row r="491" spans="1:5" ht="12.75">
      <c r="A491" s="88"/>
      <c r="B491" s="88"/>
      <c r="C491" s="97"/>
      <c r="D491" s="92" t="s">
        <v>354</v>
      </c>
      <c r="E491" s="93">
        <v>60000</v>
      </c>
    </row>
    <row r="492" spans="1:5" ht="12.75">
      <c r="A492" s="88"/>
      <c r="B492" s="88"/>
      <c r="C492" s="88"/>
      <c r="D492" s="92" t="s">
        <v>355</v>
      </c>
      <c r="E492" s="93">
        <v>5000</v>
      </c>
    </row>
    <row r="493" spans="1:5" ht="12.75">
      <c r="A493" s="88"/>
      <c r="B493" s="95">
        <v>90003</v>
      </c>
      <c r="C493" s="88"/>
      <c r="D493" s="92" t="s">
        <v>140</v>
      </c>
      <c r="E493" s="93">
        <v>310000</v>
      </c>
    </row>
    <row r="494" spans="1:5" ht="12.75">
      <c r="A494" s="88"/>
      <c r="B494" s="88"/>
      <c r="C494" s="88"/>
      <c r="D494" s="92" t="s">
        <v>86</v>
      </c>
      <c r="E494" s="93">
        <v>310000</v>
      </c>
    </row>
    <row r="495" spans="1:5" ht="12.75">
      <c r="A495" s="88"/>
      <c r="B495" s="88"/>
      <c r="C495" s="101">
        <v>4300</v>
      </c>
      <c r="D495" s="92" t="s">
        <v>88</v>
      </c>
      <c r="E495" s="93">
        <v>310000</v>
      </c>
    </row>
    <row r="496" spans="1:5" ht="12.75">
      <c r="A496" s="88"/>
      <c r="B496" s="88"/>
      <c r="C496" s="97"/>
      <c r="D496" s="92" t="s">
        <v>188</v>
      </c>
      <c r="E496" s="96"/>
    </row>
    <row r="497" spans="1:5" ht="12.75">
      <c r="A497" s="88"/>
      <c r="B497" s="88"/>
      <c r="C497" s="97"/>
      <c r="D497" s="92" t="s">
        <v>248</v>
      </c>
      <c r="E497" s="93">
        <v>60000</v>
      </c>
    </row>
    <row r="498" spans="1:5" ht="12.75">
      <c r="A498" s="88"/>
      <c r="B498" s="88"/>
      <c r="C498" s="97"/>
      <c r="D498" s="92" t="s">
        <v>356</v>
      </c>
      <c r="E498" s="93">
        <v>150000</v>
      </c>
    </row>
    <row r="499" spans="1:5" ht="12.75">
      <c r="A499" s="88"/>
      <c r="B499" s="88"/>
      <c r="C499" s="88"/>
      <c r="D499" s="92" t="s">
        <v>231</v>
      </c>
      <c r="E499" s="93">
        <v>100000</v>
      </c>
    </row>
    <row r="500" spans="1:5" ht="12.75">
      <c r="A500" s="88"/>
      <c r="B500" s="95">
        <v>90004</v>
      </c>
      <c r="C500" s="88"/>
      <c r="D500" s="92" t="s">
        <v>141</v>
      </c>
      <c r="E500" s="93">
        <v>72000</v>
      </c>
    </row>
    <row r="501" spans="1:5" ht="12.75">
      <c r="A501" s="88"/>
      <c r="B501" s="88"/>
      <c r="C501" s="88"/>
      <c r="D501" s="92" t="s">
        <v>86</v>
      </c>
      <c r="E501" s="93">
        <v>72000</v>
      </c>
    </row>
    <row r="502" spans="1:5" ht="12.75">
      <c r="A502" s="88"/>
      <c r="B502" s="88"/>
      <c r="C502" s="101">
        <v>4210</v>
      </c>
      <c r="D502" s="92" t="s">
        <v>91</v>
      </c>
      <c r="E502" s="93">
        <v>2000</v>
      </c>
    </row>
    <row r="503" spans="1:5" ht="12.75">
      <c r="A503" s="88"/>
      <c r="B503" s="88"/>
      <c r="C503" s="97"/>
      <c r="D503" s="92" t="s">
        <v>188</v>
      </c>
      <c r="E503" s="96"/>
    </row>
    <row r="504" spans="1:5" ht="12.75">
      <c r="A504" s="88"/>
      <c r="B504" s="88"/>
      <c r="C504" s="88"/>
      <c r="D504" s="92" t="s">
        <v>357</v>
      </c>
      <c r="E504" s="93">
        <v>2000</v>
      </c>
    </row>
    <row r="505" spans="1:5" ht="12.75">
      <c r="A505" s="88"/>
      <c r="B505" s="88"/>
      <c r="C505" s="101">
        <v>4300</v>
      </c>
      <c r="D505" s="92" t="s">
        <v>88</v>
      </c>
      <c r="E505" s="93">
        <v>70000</v>
      </c>
    </row>
    <row r="506" spans="1:5" ht="12.75">
      <c r="A506" s="88"/>
      <c r="B506" s="88"/>
      <c r="C506" s="97"/>
      <c r="D506" s="92" t="s">
        <v>188</v>
      </c>
      <c r="E506" s="96"/>
    </row>
    <row r="507" spans="1:5" ht="12.75">
      <c r="A507" s="88"/>
      <c r="B507" s="88"/>
      <c r="C507" s="97"/>
      <c r="D507" s="92" t="s">
        <v>249</v>
      </c>
      <c r="E507" s="93">
        <v>65000</v>
      </c>
    </row>
    <row r="508" spans="1:5" ht="12.75">
      <c r="A508" s="88"/>
      <c r="B508" s="88"/>
      <c r="C508" s="88"/>
      <c r="D508" s="92" t="s">
        <v>358</v>
      </c>
      <c r="E508" s="93">
        <v>5000</v>
      </c>
    </row>
    <row r="509" spans="1:5" ht="12.75">
      <c r="A509" s="88"/>
      <c r="B509" s="95">
        <v>90013</v>
      </c>
      <c r="C509" s="88"/>
      <c r="D509" s="92" t="s">
        <v>142</v>
      </c>
      <c r="E509" s="93">
        <v>13500</v>
      </c>
    </row>
    <row r="510" spans="1:5" ht="12.75">
      <c r="A510" s="88"/>
      <c r="B510" s="88"/>
      <c r="C510" s="88"/>
      <c r="D510" s="92" t="s">
        <v>86</v>
      </c>
      <c r="E510" s="93">
        <v>13500</v>
      </c>
    </row>
    <row r="511" spans="1:5" ht="12.75">
      <c r="A511" s="88"/>
      <c r="B511" s="88"/>
      <c r="C511" s="101">
        <v>4300</v>
      </c>
      <c r="D511" s="92" t="s">
        <v>88</v>
      </c>
      <c r="E511" s="93">
        <v>13500</v>
      </c>
    </row>
    <row r="512" spans="1:5" ht="12.75">
      <c r="A512" s="88"/>
      <c r="B512" s="95">
        <v>90015</v>
      </c>
      <c r="C512" s="88"/>
      <c r="D512" s="92" t="s">
        <v>143</v>
      </c>
      <c r="E512" s="93">
        <v>481100</v>
      </c>
    </row>
    <row r="513" spans="1:5" ht="12.75">
      <c r="A513" s="88"/>
      <c r="B513" s="88"/>
      <c r="C513" s="88"/>
      <c r="D513" s="92" t="s">
        <v>86</v>
      </c>
      <c r="E513" s="93">
        <v>391100</v>
      </c>
    </row>
    <row r="514" spans="1:5" ht="12.75">
      <c r="A514" s="88"/>
      <c r="B514" s="88"/>
      <c r="C514" s="101">
        <v>4260</v>
      </c>
      <c r="D514" s="92" t="s">
        <v>97</v>
      </c>
      <c r="E514" s="93">
        <v>185400</v>
      </c>
    </row>
    <row r="515" spans="1:5" ht="12.75">
      <c r="A515" s="88"/>
      <c r="B515" s="88"/>
      <c r="C515" s="101">
        <v>4270</v>
      </c>
      <c r="D515" s="92" t="s">
        <v>96</v>
      </c>
      <c r="E515" s="93">
        <v>195700</v>
      </c>
    </row>
    <row r="516" spans="1:5" ht="12.75">
      <c r="A516" s="88"/>
      <c r="B516" s="88"/>
      <c r="C516" s="101">
        <v>4300</v>
      </c>
      <c r="D516" s="92" t="s">
        <v>88</v>
      </c>
      <c r="E516" s="93">
        <v>10000</v>
      </c>
    </row>
    <row r="517" spans="1:5" ht="12.75">
      <c r="A517" s="88"/>
      <c r="B517" s="88"/>
      <c r="C517" s="88"/>
      <c r="D517" s="92" t="s">
        <v>94</v>
      </c>
      <c r="E517" s="93">
        <v>90000</v>
      </c>
    </row>
    <row r="518" spans="1:5" ht="12.75">
      <c r="A518" s="88"/>
      <c r="B518" s="88"/>
      <c r="C518" s="101">
        <v>6050</v>
      </c>
      <c r="D518" s="92" t="s">
        <v>95</v>
      </c>
      <c r="E518" s="93">
        <v>90000</v>
      </c>
    </row>
    <row r="519" spans="1:5" ht="12.75">
      <c r="A519" s="88"/>
      <c r="B519" s="88"/>
      <c r="C519" s="97"/>
      <c r="D519" s="92" t="s">
        <v>188</v>
      </c>
      <c r="E519" s="96"/>
    </row>
    <row r="520" spans="1:5" ht="12.75">
      <c r="A520" s="88"/>
      <c r="B520" s="88"/>
      <c r="C520" s="88"/>
      <c r="D520" s="92" t="s">
        <v>359</v>
      </c>
      <c r="E520" s="93">
        <v>90000</v>
      </c>
    </row>
    <row r="521" spans="1:5" ht="12.75">
      <c r="A521" s="88"/>
      <c r="B521" s="95">
        <v>90095</v>
      </c>
      <c r="C521" s="88"/>
      <c r="D521" s="92" t="s">
        <v>36</v>
      </c>
      <c r="E521" s="93">
        <v>3500</v>
      </c>
    </row>
    <row r="522" spans="1:5" ht="12.75">
      <c r="A522" s="88"/>
      <c r="B522" s="88"/>
      <c r="C522" s="88"/>
      <c r="D522" s="92" t="s">
        <v>86</v>
      </c>
      <c r="E522" s="93">
        <v>3500</v>
      </c>
    </row>
    <row r="523" spans="1:5" ht="12.75">
      <c r="A523" s="88"/>
      <c r="B523" s="88"/>
      <c r="C523" s="101">
        <v>4520</v>
      </c>
      <c r="D523" s="92" t="s">
        <v>100</v>
      </c>
      <c r="E523" s="93">
        <v>3500</v>
      </c>
    </row>
    <row r="524" spans="1:5" ht="12.75">
      <c r="A524" s="94">
        <v>921</v>
      </c>
      <c r="B524" s="88"/>
      <c r="C524" s="88"/>
      <c r="D524" s="89" t="s">
        <v>144</v>
      </c>
      <c r="E524" s="90">
        <v>1190705</v>
      </c>
    </row>
    <row r="525" spans="1:5" ht="12.75">
      <c r="A525" s="88"/>
      <c r="B525" s="95">
        <v>92103</v>
      </c>
      <c r="C525" s="88"/>
      <c r="D525" s="92" t="s">
        <v>145</v>
      </c>
      <c r="E525" s="93">
        <v>75786</v>
      </c>
    </row>
    <row r="526" spans="1:5" ht="12.75">
      <c r="A526" s="88"/>
      <c r="B526" s="88"/>
      <c r="C526" s="88"/>
      <c r="D526" s="92" t="s">
        <v>86</v>
      </c>
      <c r="E526" s="93">
        <v>75786</v>
      </c>
    </row>
    <row r="527" spans="1:5" ht="12.75">
      <c r="A527" s="88"/>
      <c r="B527" s="88"/>
      <c r="C527" s="101">
        <v>2480</v>
      </c>
      <c r="D527" s="92" t="s">
        <v>146</v>
      </c>
      <c r="E527" s="93">
        <v>75786</v>
      </c>
    </row>
    <row r="528" spans="1:5" ht="12.75">
      <c r="A528" s="88"/>
      <c r="B528" s="95">
        <v>92105</v>
      </c>
      <c r="C528" s="88"/>
      <c r="D528" s="92" t="s">
        <v>147</v>
      </c>
      <c r="E528" s="93">
        <v>55000</v>
      </c>
    </row>
    <row r="529" spans="1:5" ht="12.75">
      <c r="A529" s="88"/>
      <c r="B529" s="88"/>
      <c r="C529" s="88"/>
      <c r="D529" s="92" t="s">
        <v>86</v>
      </c>
      <c r="E529" s="93">
        <v>55000</v>
      </c>
    </row>
    <row r="530" spans="1:5" ht="12.75">
      <c r="A530" s="88"/>
      <c r="B530" s="88"/>
      <c r="C530" s="101">
        <v>2820</v>
      </c>
      <c r="D530" s="92" t="s">
        <v>343</v>
      </c>
      <c r="E530" s="93">
        <v>25000</v>
      </c>
    </row>
    <row r="531" spans="1:5" ht="12.75">
      <c r="A531" s="88"/>
      <c r="B531" s="88"/>
      <c r="C531" s="97"/>
      <c r="D531" s="92" t="s">
        <v>344</v>
      </c>
      <c r="E531" s="96"/>
    </row>
    <row r="532" spans="1:5" ht="12.75">
      <c r="A532" s="88"/>
      <c r="B532" s="88"/>
      <c r="C532" s="97"/>
      <c r="D532" s="92" t="s">
        <v>188</v>
      </c>
      <c r="E532" s="96"/>
    </row>
    <row r="533" spans="1:5" ht="12.75">
      <c r="A533" s="88"/>
      <c r="B533" s="88"/>
      <c r="C533" s="88"/>
      <c r="D533" s="92" t="s">
        <v>360</v>
      </c>
      <c r="E533" s="93">
        <v>15000</v>
      </c>
    </row>
    <row r="534" spans="1:5" ht="12.75">
      <c r="A534" s="88"/>
      <c r="B534" s="88"/>
      <c r="C534" s="101">
        <v>4210</v>
      </c>
      <c r="D534" s="92" t="s">
        <v>91</v>
      </c>
      <c r="E534" s="93">
        <v>15000</v>
      </c>
    </row>
    <row r="535" spans="1:5" ht="12.75">
      <c r="A535" s="88"/>
      <c r="B535" s="88"/>
      <c r="C535" s="97"/>
      <c r="D535" s="92" t="s">
        <v>188</v>
      </c>
      <c r="E535" s="96"/>
    </row>
    <row r="536" spans="1:5" ht="12.75">
      <c r="A536" s="88"/>
      <c r="B536" s="88"/>
      <c r="C536" s="88"/>
      <c r="D536" s="92" t="s">
        <v>361</v>
      </c>
      <c r="E536" s="93">
        <v>15000</v>
      </c>
    </row>
    <row r="537" spans="1:5" ht="12.75">
      <c r="A537" s="88"/>
      <c r="B537" s="88"/>
      <c r="C537" s="101">
        <v>4300</v>
      </c>
      <c r="D537" s="92" t="s">
        <v>88</v>
      </c>
      <c r="E537" s="93">
        <v>15000</v>
      </c>
    </row>
    <row r="538" spans="1:5" ht="12.75">
      <c r="A538" s="88"/>
      <c r="B538" s="88"/>
      <c r="C538" s="97"/>
      <c r="D538" s="92" t="s">
        <v>188</v>
      </c>
      <c r="E538" s="96"/>
    </row>
    <row r="539" spans="1:5" ht="12.75">
      <c r="A539" s="88"/>
      <c r="B539" s="88"/>
      <c r="C539" s="88"/>
      <c r="D539" s="92" t="s">
        <v>361</v>
      </c>
      <c r="E539" s="93">
        <v>15000</v>
      </c>
    </row>
    <row r="540" spans="1:5" ht="12.75">
      <c r="A540" s="88"/>
      <c r="B540" s="95">
        <v>92109</v>
      </c>
      <c r="C540" s="88"/>
      <c r="D540" s="92" t="s">
        <v>148</v>
      </c>
      <c r="E540" s="93">
        <v>622808</v>
      </c>
    </row>
    <row r="541" spans="1:5" ht="12.75">
      <c r="A541" s="88"/>
      <c r="B541" s="88"/>
      <c r="C541" s="88"/>
      <c r="D541" s="92" t="s">
        <v>86</v>
      </c>
      <c r="E541" s="93">
        <v>608808</v>
      </c>
    </row>
    <row r="542" spans="1:5" ht="12.75">
      <c r="A542" s="88"/>
      <c r="B542" s="88"/>
      <c r="C542" s="101">
        <v>2480</v>
      </c>
      <c r="D542" s="92" t="s">
        <v>146</v>
      </c>
      <c r="E542" s="93">
        <v>608808</v>
      </c>
    </row>
    <row r="543" spans="1:5" ht="12.75">
      <c r="A543" s="88"/>
      <c r="B543" s="88"/>
      <c r="C543" s="97"/>
      <c r="D543" s="92" t="s">
        <v>188</v>
      </c>
      <c r="E543" s="96"/>
    </row>
    <row r="544" spans="1:5" ht="12.75">
      <c r="A544" s="88"/>
      <c r="B544" s="88"/>
      <c r="C544" s="97"/>
      <c r="D544" s="92" t="s">
        <v>362</v>
      </c>
      <c r="E544" s="93">
        <v>445203</v>
      </c>
    </row>
    <row r="545" spans="1:5" ht="12.75">
      <c r="A545" s="88"/>
      <c r="B545" s="88"/>
      <c r="C545" s="88"/>
      <c r="D545" s="92" t="s">
        <v>363</v>
      </c>
      <c r="E545" s="93">
        <v>163605</v>
      </c>
    </row>
    <row r="546" spans="1:5" ht="12.75">
      <c r="A546" s="88"/>
      <c r="B546" s="88"/>
      <c r="C546" s="88"/>
      <c r="D546" s="92" t="s">
        <v>94</v>
      </c>
      <c r="E546" s="93">
        <v>14000</v>
      </c>
    </row>
    <row r="547" spans="1:5" ht="12.75">
      <c r="A547" s="88"/>
      <c r="B547" s="88"/>
      <c r="C547" s="101">
        <v>6220</v>
      </c>
      <c r="D547" s="92" t="s">
        <v>456</v>
      </c>
      <c r="E547" s="93">
        <v>14000</v>
      </c>
    </row>
    <row r="548" spans="1:5" ht="12.75">
      <c r="A548" s="88"/>
      <c r="B548" s="88"/>
      <c r="C548" s="88"/>
      <c r="D548" s="92" t="s">
        <v>457</v>
      </c>
      <c r="E548" s="96"/>
    </row>
    <row r="549" spans="1:5" ht="12.75">
      <c r="A549" s="97"/>
      <c r="B549" s="97"/>
      <c r="C549" s="97"/>
      <c r="D549" s="92" t="s">
        <v>351</v>
      </c>
      <c r="E549" s="98"/>
    </row>
    <row r="550" spans="1:5" ht="12.75">
      <c r="A550" s="88"/>
      <c r="B550" s="95">
        <v>92116</v>
      </c>
      <c r="C550" s="88"/>
      <c r="D550" s="92" t="s">
        <v>149</v>
      </c>
      <c r="E550" s="93">
        <v>363741</v>
      </c>
    </row>
    <row r="551" spans="1:5" ht="12.75">
      <c r="A551" s="88"/>
      <c r="B551" s="88"/>
      <c r="C551" s="88"/>
      <c r="D551" s="92" t="s">
        <v>86</v>
      </c>
      <c r="E551" s="93">
        <v>363741</v>
      </c>
    </row>
    <row r="552" spans="1:5" ht="12.75">
      <c r="A552" s="88"/>
      <c r="B552" s="88"/>
      <c r="C552" s="101">
        <v>2480</v>
      </c>
      <c r="D552" s="92" t="s">
        <v>146</v>
      </c>
      <c r="E552" s="93">
        <v>363741</v>
      </c>
    </row>
    <row r="553" spans="1:5" ht="12.75">
      <c r="A553" s="88"/>
      <c r="B553" s="88"/>
      <c r="C553" s="97"/>
      <c r="D553" s="92" t="s">
        <v>188</v>
      </c>
      <c r="E553" s="96"/>
    </row>
    <row r="554" spans="1:5" ht="12.75">
      <c r="A554" s="88"/>
      <c r="B554" s="88"/>
      <c r="C554" s="88"/>
      <c r="D554" s="92" t="s">
        <v>364</v>
      </c>
      <c r="E554" s="93">
        <v>363741</v>
      </c>
    </row>
    <row r="555" spans="1:5" ht="12.75">
      <c r="A555" s="88"/>
      <c r="B555" s="95">
        <v>92120</v>
      </c>
      <c r="C555" s="88"/>
      <c r="D555" s="92" t="s">
        <v>216</v>
      </c>
      <c r="E555" s="93">
        <v>44750</v>
      </c>
    </row>
    <row r="556" spans="1:5" ht="12.75">
      <c r="A556" s="88"/>
      <c r="B556" s="88"/>
      <c r="C556" s="88"/>
      <c r="D556" s="92" t="s">
        <v>86</v>
      </c>
      <c r="E556" s="93">
        <v>29500</v>
      </c>
    </row>
    <row r="557" spans="1:5" ht="12.75">
      <c r="A557" s="88"/>
      <c r="B557" s="88"/>
      <c r="C557" s="101">
        <v>2720</v>
      </c>
      <c r="D557" s="92" t="s">
        <v>365</v>
      </c>
      <c r="E557" s="93">
        <v>20000</v>
      </c>
    </row>
    <row r="558" spans="1:5" ht="12.75">
      <c r="A558" s="88"/>
      <c r="B558" s="88"/>
      <c r="C558" s="97"/>
      <c r="D558" s="92" t="s">
        <v>366</v>
      </c>
      <c r="E558" s="96"/>
    </row>
    <row r="559" spans="1:5" ht="12.75">
      <c r="A559" s="88"/>
      <c r="B559" s="88"/>
      <c r="C559" s="97"/>
      <c r="D559" s="92" t="s">
        <v>367</v>
      </c>
      <c r="E559" s="96"/>
    </row>
    <row r="560" spans="1:5" ht="12.75">
      <c r="A560" s="88"/>
      <c r="B560" s="88"/>
      <c r="C560" s="88"/>
      <c r="D560" s="92" t="s">
        <v>188</v>
      </c>
      <c r="E560" s="96"/>
    </row>
    <row r="561" spans="1:5" ht="12.75">
      <c r="A561" s="97"/>
      <c r="B561" s="97"/>
      <c r="C561" s="97"/>
      <c r="D561" s="92" t="s">
        <v>368</v>
      </c>
      <c r="E561" s="93">
        <v>20000</v>
      </c>
    </row>
    <row r="562" spans="1:5" ht="12.75">
      <c r="A562" s="88"/>
      <c r="B562" s="88"/>
      <c r="C562" s="101">
        <v>4260</v>
      </c>
      <c r="D562" s="92" t="s">
        <v>97</v>
      </c>
      <c r="E562" s="93">
        <v>2500</v>
      </c>
    </row>
    <row r="563" spans="1:5" ht="12.75">
      <c r="A563" s="88"/>
      <c r="B563" s="88"/>
      <c r="C563" s="97"/>
      <c r="D563" s="92" t="s">
        <v>188</v>
      </c>
      <c r="E563" s="96"/>
    </row>
    <row r="564" spans="1:5" ht="12.75">
      <c r="A564" s="88"/>
      <c r="B564" s="88"/>
      <c r="C564" s="88"/>
      <c r="D564" s="92" t="s">
        <v>369</v>
      </c>
      <c r="E564" s="93">
        <v>2500</v>
      </c>
    </row>
    <row r="565" spans="1:5" ht="12.75">
      <c r="A565" s="88"/>
      <c r="B565" s="88"/>
      <c r="C565" s="101">
        <v>4270</v>
      </c>
      <c r="D565" s="92" t="s">
        <v>96</v>
      </c>
      <c r="E565" s="93">
        <v>7000</v>
      </c>
    </row>
    <row r="566" spans="1:5" ht="12.75">
      <c r="A566" s="88"/>
      <c r="B566" s="88"/>
      <c r="C566" s="97"/>
      <c r="D566" s="92" t="s">
        <v>188</v>
      </c>
      <c r="E566" s="96"/>
    </row>
    <row r="567" spans="1:5" ht="12.75">
      <c r="A567" s="88"/>
      <c r="B567" s="88"/>
      <c r="C567" s="88"/>
      <c r="D567" s="92" t="s">
        <v>370</v>
      </c>
      <c r="E567" s="93">
        <v>7000</v>
      </c>
    </row>
    <row r="568" spans="1:5" ht="12.75">
      <c r="A568" s="88"/>
      <c r="B568" s="88"/>
      <c r="C568" s="88"/>
      <c r="D568" s="92" t="s">
        <v>94</v>
      </c>
      <c r="E568" s="93">
        <v>15250</v>
      </c>
    </row>
    <row r="569" spans="1:5" ht="12.75">
      <c r="A569" s="88"/>
      <c r="B569" s="88"/>
      <c r="C569" s="101">
        <v>6050</v>
      </c>
      <c r="D569" s="92" t="s">
        <v>95</v>
      </c>
      <c r="E569" s="93">
        <v>15250</v>
      </c>
    </row>
    <row r="570" spans="1:5" ht="12.75">
      <c r="A570" s="88"/>
      <c r="B570" s="88"/>
      <c r="C570" s="97"/>
      <c r="D570" s="92" t="s">
        <v>188</v>
      </c>
      <c r="E570" s="96"/>
    </row>
    <row r="571" spans="1:5" ht="12.75">
      <c r="A571" s="88"/>
      <c r="B571" s="88"/>
      <c r="C571" s="88"/>
      <c r="D571" s="92" t="s">
        <v>458</v>
      </c>
      <c r="E571" s="93">
        <v>15250</v>
      </c>
    </row>
    <row r="572" spans="1:5" ht="12.75">
      <c r="A572" s="88"/>
      <c r="B572" s="95">
        <v>92195</v>
      </c>
      <c r="C572" s="88"/>
      <c r="D572" s="92" t="s">
        <v>36</v>
      </c>
      <c r="E572" s="93">
        <v>28620</v>
      </c>
    </row>
    <row r="573" spans="1:5" ht="12.75">
      <c r="A573" s="88"/>
      <c r="B573" s="88"/>
      <c r="C573" s="88"/>
      <c r="D573" s="92" t="s">
        <v>86</v>
      </c>
      <c r="E573" s="93">
        <v>28620</v>
      </c>
    </row>
    <row r="574" spans="1:5" ht="12.75">
      <c r="A574" s="88"/>
      <c r="B574" s="88"/>
      <c r="C574" s="101">
        <v>4110</v>
      </c>
      <c r="D574" s="92" t="s">
        <v>106</v>
      </c>
      <c r="E574" s="93">
        <v>180</v>
      </c>
    </row>
    <row r="575" spans="1:5" ht="12.75">
      <c r="A575" s="88"/>
      <c r="B575" s="88"/>
      <c r="C575" s="97"/>
      <c r="D575" s="92" t="s">
        <v>188</v>
      </c>
      <c r="E575" s="96"/>
    </row>
    <row r="576" spans="1:5" ht="12.75">
      <c r="A576" s="88"/>
      <c r="B576" s="88"/>
      <c r="C576" s="88"/>
      <c r="D576" s="92" t="s">
        <v>459</v>
      </c>
      <c r="E576" s="93">
        <v>180</v>
      </c>
    </row>
    <row r="577" spans="1:5" ht="12.75">
      <c r="A577" s="88"/>
      <c r="B577" s="88"/>
      <c r="C577" s="101">
        <v>4170</v>
      </c>
      <c r="D577" s="92" t="s">
        <v>112</v>
      </c>
      <c r="E577" s="93">
        <v>1150</v>
      </c>
    </row>
    <row r="578" spans="1:5" ht="12.75">
      <c r="A578" s="88"/>
      <c r="B578" s="88"/>
      <c r="C578" s="97"/>
      <c r="D578" s="92" t="s">
        <v>188</v>
      </c>
      <c r="E578" s="96"/>
    </row>
    <row r="579" spans="1:5" ht="12.75">
      <c r="A579" s="88"/>
      <c r="B579" s="88"/>
      <c r="C579" s="88"/>
      <c r="D579" s="92" t="s">
        <v>459</v>
      </c>
      <c r="E579" s="93">
        <v>1150</v>
      </c>
    </row>
    <row r="580" spans="1:5" ht="12.75">
      <c r="A580" s="88"/>
      <c r="B580" s="88"/>
      <c r="C580" s="101">
        <v>4210</v>
      </c>
      <c r="D580" s="92" t="s">
        <v>91</v>
      </c>
      <c r="E580" s="93">
        <v>15790</v>
      </c>
    </row>
    <row r="581" spans="1:5" ht="12.75">
      <c r="A581" s="88"/>
      <c r="B581" s="88"/>
      <c r="C581" s="97"/>
      <c r="D581" s="92" t="s">
        <v>188</v>
      </c>
      <c r="E581" s="96"/>
    </row>
    <row r="582" spans="1:5" ht="12.75">
      <c r="A582" s="88"/>
      <c r="B582" s="88"/>
      <c r="C582" s="97"/>
      <c r="D582" s="92" t="s">
        <v>371</v>
      </c>
      <c r="E582" s="93">
        <v>15000</v>
      </c>
    </row>
    <row r="583" spans="1:5" ht="12.75">
      <c r="A583" s="88"/>
      <c r="B583" s="88"/>
      <c r="C583" s="88"/>
      <c r="D583" s="92" t="s">
        <v>459</v>
      </c>
      <c r="E583" s="93">
        <v>790</v>
      </c>
    </row>
    <row r="584" spans="1:5" ht="12.75">
      <c r="A584" s="88"/>
      <c r="B584" s="88"/>
      <c r="C584" s="101">
        <v>4220</v>
      </c>
      <c r="D584" s="92" t="s">
        <v>125</v>
      </c>
      <c r="E584" s="93">
        <v>500</v>
      </c>
    </row>
    <row r="585" spans="1:5" ht="12.75">
      <c r="A585" s="88"/>
      <c r="B585" s="88"/>
      <c r="C585" s="97"/>
      <c r="D585" s="92" t="s">
        <v>188</v>
      </c>
      <c r="E585" s="96"/>
    </row>
    <row r="586" spans="1:5" ht="12.75">
      <c r="A586" s="88"/>
      <c r="B586" s="88"/>
      <c r="C586" s="88"/>
      <c r="D586" s="92" t="s">
        <v>459</v>
      </c>
      <c r="E586" s="93">
        <v>500</v>
      </c>
    </row>
    <row r="587" spans="1:5" ht="12.75">
      <c r="A587" s="88"/>
      <c r="B587" s="88"/>
      <c r="C587" s="101">
        <v>4260</v>
      </c>
      <c r="D587" s="92" t="s">
        <v>97</v>
      </c>
      <c r="E587" s="93">
        <v>4000</v>
      </c>
    </row>
    <row r="588" spans="1:5" ht="12.75">
      <c r="A588" s="88"/>
      <c r="B588" s="88"/>
      <c r="C588" s="97"/>
      <c r="D588" s="92" t="s">
        <v>188</v>
      </c>
      <c r="E588" s="96"/>
    </row>
    <row r="589" spans="1:5" ht="12.75">
      <c r="A589" s="88"/>
      <c r="B589" s="88"/>
      <c r="C589" s="88"/>
      <c r="D589" s="92" t="s">
        <v>371</v>
      </c>
      <c r="E589" s="93">
        <v>4000</v>
      </c>
    </row>
    <row r="590" spans="1:5" ht="12.75">
      <c r="A590" s="88"/>
      <c r="B590" s="88"/>
      <c r="C590" s="101">
        <v>4300</v>
      </c>
      <c r="D590" s="92" t="s">
        <v>88</v>
      </c>
      <c r="E590" s="93">
        <v>7000</v>
      </c>
    </row>
    <row r="591" spans="1:5" ht="12.75">
      <c r="A591" s="88"/>
      <c r="B591" s="88"/>
      <c r="C591" s="97"/>
      <c r="D591" s="92" t="s">
        <v>188</v>
      </c>
      <c r="E591" s="96"/>
    </row>
    <row r="592" spans="1:5" ht="12.75">
      <c r="A592" s="88"/>
      <c r="B592" s="88"/>
      <c r="C592" s="97"/>
      <c r="D592" s="92" t="s">
        <v>371</v>
      </c>
      <c r="E592" s="93">
        <v>6000</v>
      </c>
    </row>
    <row r="593" spans="1:5" ht="12.75">
      <c r="A593" s="88"/>
      <c r="B593" s="88"/>
      <c r="C593" s="88"/>
      <c r="D593" s="92" t="s">
        <v>459</v>
      </c>
      <c r="E593" s="93">
        <v>1000</v>
      </c>
    </row>
    <row r="594" spans="1:5" ht="12.75">
      <c r="A594" s="94">
        <v>926</v>
      </c>
      <c r="B594" s="88"/>
      <c r="C594" s="88"/>
      <c r="D594" s="89" t="s">
        <v>150</v>
      </c>
      <c r="E594" s="90">
        <v>2970238</v>
      </c>
    </row>
    <row r="595" spans="1:5" ht="12.75">
      <c r="A595" s="88"/>
      <c r="B595" s="95">
        <v>92601</v>
      </c>
      <c r="C595" s="88"/>
      <c r="D595" s="92" t="s">
        <v>151</v>
      </c>
      <c r="E595" s="93">
        <v>2584238</v>
      </c>
    </row>
    <row r="596" spans="1:5" ht="12.75">
      <c r="A596" s="88"/>
      <c r="B596" s="88"/>
      <c r="C596" s="88"/>
      <c r="D596" s="92" t="s">
        <v>86</v>
      </c>
      <c r="E596" s="93">
        <v>93230</v>
      </c>
    </row>
    <row r="597" spans="1:5" ht="12.75">
      <c r="A597" s="88"/>
      <c r="B597" s="88"/>
      <c r="C597" s="101">
        <v>2650</v>
      </c>
      <c r="D597" s="92" t="s">
        <v>138</v>
      </c>
      <c r="E597" s="93">
        <v>93230</v>
      </c>
    </row>
    <row r="598" spans="1:5" ht="12.75">
      <c r="A598" s="88"/>
      <c r="B598" s="88"/>
      <c r="C598" s="97"/>
      <c r="D598" s="92" t="s">
        <v>188</v>
      </c>
      <c r="E598" s="96"/>
    </row>
    <row r="599" spans="1:5" ht="12.75">
      <c r="A599" s="88"/>
      <c r="B599" s="88"/>
      <c r="C599" s="88"/>
      <c r="D599" s="92" t="s">
        <v>372</v>
      </c>
      <c r="E599" s="93">
        <v>93230</v>
      </c>
    </row>
    <row r="600" spans="1:5" ht="12.75">
      <c r="A600" s="88"/>
      <c r="B600" s="88"/>
      <c r="C600" s="88"/>
      <c r="D600" s="92" t="s">
        <v>94</v>
      </c>
      <c r="E600" s="93">
        <v>2491008</v>
      </c>
    </row>
    <row r="601" spans="1:5" ht="12.75">
      <c r="A601" s="88"/>
      <c r="B601" s="88"/>
      <c r="C601" s="101">
        <v>6050</v>
      </c>
      <c r="D601" s="92" t="s">
        <v>95</v>
      </c>
      <c r="E601" s="93">
        <v>2491008</v>
      </c>
    </row>
    <row r="602" spans="1:5" ht="12.75">
      <c r="A602" s="88"/>
      <c r="B602" s="88"/>
      <c r="C602" s="97"/>
      <c r="D602" s="92" t="s">
        <v>188</v>
      </c>
      <c r="E602" s="96"/>
    </row>
    <row r="603" spans="1:5" ht="12.75">
      <c r="A603" s="88"/>
      <c r="B603" s="88"/>
      <c r="C603" s="97"/>
      <c r="D603" s="92" t="s">
        <v>373</v>
      </c>
      <c r="E603" s="93">
        <v>2491008</v>
      </c>
    </row>
    <row r="604" spans="1:5" ht="12.75">
      <c r="A604" s="88"/>
      <c r="B604" s="88"/>
      <c r="C604" s="88"/>
      <c r="D604" s="92" t="s">
        <v>374</v>
      </c>
      <c r="E604" s="96"/>
    </row>
    <row r="605" spans="1:5" ht="12.75">
      <c r="A605" s="88"/>
      <c r="B605" s="95">
        <v>92605</v>
      </c>
      <c r="C605" s="88"/>
      <c r="D605" s="92" t="s">
        <v>152</v>
      </c>
      <c r="E605" s="93">
        <v>386000</v>
      </c>
    </row>
    <row r="606" spans="1:5" ht="12.75">
      <c r="A606" s="88"/>
      <c r="B606" s="88"/>
      <c r="C606" s="88"/>
      <c r="D606" s="92" t="s">
        <v>86</v>
      </c>
      <c r="E606" s="93">
        <v>386000</v>
      </c>
    </row>
    <row r="607" spans="1:5" ht="12.75">
      <c r="A607" s="88"/>
      <c r="B607" s="88"/>
      <c r="C607" s="101">
        <v>2820</v>
      </c>
      <c r="D607" s="92" t="s">
        <v>343</v>
      </c>
      <c r="E607" s="93">
        <v>300000</v>
      </c>
    </row>
    <row r="608" spans="1:5" ht="12.75">
      <c r="A608" s="88"/>
      <c r="B608" s="88"/>
      <c r="C608" s="97"/>
      <c r="D608" s="92" t="s">
        <v>344</v>
      </c>
      <c r="E608" s="96"/>
    </row>
    <row r="609" spans="1:5" ht="12.75">
      <c r="A609" s="88"/>
      <c r="B609" s="88"/>
      <c r="C609" s="97"/>
      <c r="D609" s="92" t="s">
        <v>188</v>
      </c>
      <c r="E609" s="96"/>
    </row>
    <row r="610" spans="1:5" ht="12.75">
      <c r="A610" s="88"/>
      <c r="B610" s="88"/>
      <c r="C610" s="88"/>
      <c r="D610" s="92" t="s">
        <v>360</v>
      </c>
      <c r="E610" s="93">
        <v>300000</v>
      </c>
    </row>
    <row r="611" spans="1:5" ht="12.75">
      <c r="A611" s="88"/>
      <c r="B611" s="88"/>
      <c r="C611" s="101">
        <v>4118</v>
      </c>
      <c r="D611" s="92" t="s">
        <v>106</v>
      </c>
      <c r="E611" s="93">
        <v>297</v>
      </c>
    </row>
    <row r="612" spans="1:5" ht="12.75">
      <c r="A612" s="88"/>
      <c r="B612" s="88"/>
      <c r="C612" s="97"/>
      <c r="D612" s="92" t="s">
        <v>188</v>
      </c>
      <c r="E612" s="96"/>
    </row>
    <row r="613" spans="1:5" ht="12.75">
      <c r="A613" s="88"/>
      <c r="B613" s="88"/>
      <c r="C613" s="88"/>
      <c r="D613" s="92" t="s">
        <v>375</v>
      </c>
      <c r="E613" s="93">
        <v>297</v>
      </c>
    </row>
    <row r="614" spans="1:5" ht="12.75">
      <c r="A614" s="88"/>
      <c r="B614" s="88"/>
      <c r="C614" s="101">
        <v>4119</v>
      </c>
      <c r="D614" s="92" t="s">
        <v>106</v>
      </c>
      <c r="E614" s="93">
        <v>53</v>
      </c>
    </row>
    <row r="615" spans="1:5" ht="12.75">
      <c r="A615" s="88"/>
      <c r="B615" s="88"/>
      <c r="C615" s="97"/>
      <c r="D615" s="92" t="s">
        <v>188</v>
      </c>
      <c r="E615" s="96"/>
    </row>
    <row r="616" spans="1:5" ht="12.75">
      <c r="A616" s="88"/>
      <c r="B616" s="88"/>
      <c r="C616" s="88"/>
      <c r="D616" s="92" t="s">
        <v>375</v>
      </c>
      <c r="E616" s="93">
        <v>53</v>
      </c>
    </row>
    <row r="617" spans="1:5" ht="12.75">
      <c r="A617" s="88"/>
      <c r="B617" s="88"/>
      <c r="C617" s="101">
        <v>4128</v>
      </c>
      <c r="D617" s="92" t="s">
        <v>107</v>
      </c>
      <c r="E617" s="93">
        <v>85</v>
      </c>
    </row>
    <row r="618" spans="1:5" ht="12.75">
      <c r="A618" s="88"/>
      <c r="B618" s="88"/>
      <c r="C618" s="97"/>
      <c r="D618" s="92" t="s">
        <v>188</v>
      </c>
      <c r="E618" s="96"/>
    </row>
    <row r="619" spans="1:5" ht="12.75">
      <c r="A619" s="88"/>
      <c r="B619" s="88"/>
      <c r="C619" s="88"/>
      <c r="D619" s="92" t="s">
        <v>375</v>
      </c>
      <c r="E619" s="93">
        <v>85</v>
      </c>
    </row>
    <row r="620" spans="1:5" ht="12.75">
      <c r="A620" s="88"/>
      <c r="B620" s="88"/>
      <c r="C620" s="101">
        <v>4129</v>
      </c>
      <c r="D620" s="92" t="s">
        <v>107</v>
      </c>
      <c r="E620" s="93">
        <v>15</v>
      </c>
    </row>
    <row r="621" spans="1:5" ht="12.75">
      <c r="A621" s="88"/>
      <c r="B621" s="88"/>
      <c r="C621" s="97"/>
      <c r="D621" s="92" t="s">
        <v>188</v>
      </c>
      <c r="E621" s="96"/>
    </row>
    <row r="622" spans="1:5" ht="12.75">
      <c r="A622" s="88"/>
      <c r="B622" s="88"/>
      <c r="C622" s="88"/>
      <c r="D622" s="92" t="s">
        <v>375</v>
      </c>
      <c r="E622" s="93">
        <v>15</v>
      </c>
    </row>
    <row r="623" spans="1:5" ht="12.75">
      <c r="A623" s="88"/>
      <c r="B623" s="88"/>
      <c r="C623" s="101">
        <v>4178</v>
      </c>
      <c r="D623" s="92" t="s">
        <v>112</v>
      </c>
      <c r="E623" s="93">
        <v>15045</v>
      </c>
    </row>
    <row r="624" spans="1:5" ht="12.75">
      <c r="A624" s="88"/>
      <c r="B624" s="88"/>
      <c r="C624" s="97"/>
      <c r="D624" s="92" t="s">
        <v>188</v>
      </c>
      <c r="E624" s="96"/>
    </row>
    <row r="625" spans="1:5" ht="12.75">
      <c r="A625" s="88"/>
      <c r="B625" s="88"/>
      <c r="C625" s="88"/>
      <c r="D625" s="92" t="s">
        <v>375</v>
      </c>
      <c r="E625" s="93">
        <v>15045</v>
      </c>
    </row>
    <row r="626" spans="1:5" ht="12.75">
      <c r="A626" s="88"/>
      <c r="B626" s="88"/>
      <c r="C626" s="101">
        <v>4179</v>
      </c>
      <c r="D626" s="92" t="s">
        <v>112</v>
      </c>
      <c r="E626" s="93">
        <v>2655</v>
      </c>
    </row>
    <row r="627" spans="1:5" ht="12.75">
      <c r="A627" s="88"/>
      <c r="B627" s="88"/>
      <c r="C627" s="97"/>
      <c r="D627" s="92" t="s">
        <v>188</v>
      </c>
      <c r="E627" s="96"/>
    </row>
    <row r="628" spans="1:5" ht="12.75">
      <c r="A628" s="88"/>
      <c r="B628" s="88"/>
      <c r="C628" s="88"/>
      <c r="D628" s="92" t="s">
        <v>375</v>
      </c>
      <c r="E628" s="93">
        <v>2655</v>
      </c>
    </row>
    <row r="629" spans="1:5" ht="12.75">
      <c r="A629" s="88"/>
      <c r="B629" s="88"/>
      <c r="C629" s="101">
        <v>4218</v>
      </c>
      <c r="D629" s="92" t="s">
        <v>91</v>
      </c>
      <c r="E629" s="93">
        <v>31875</v>
      </c>
    </row>
    <row r="630" spans="1:5" ht="12.75">
      <c r="A630" s="88"/>
      <c r="B630" s="88"/>
      <c r="C630" s="97"/>
      <c r="D630" s="92" t="s">
        <v>188</v>
      </c>
      <c r="E630" s="96"/>
    </row>
    <row r="631" spans="1:5" ht="12.75">
      <c r="A631" s="88"/>
      <c r="B631" s="88"/>
      <c r="C631" s="88"/>
      <c r="D631" s="92" t="s">
        <v>375</v>
      </c>
      <c r="E631" s="93">
        <v>31875</v>
      </c>
    </row>
    <row r="632" spans="1:5" ht="12.75">
      <c r="A632" s="88"/>
      <c r="B632" s="88"/>
      <c r="C632" s="101">
        <v>4219</v>
      </c>
      <c r="D632" s="92" t="s">
        <v>91</v>
      </c>
      <c r="E632" s="93">
        <v>5625</v>
      </c>
    </row>
    <row r="633" spans="1:5" ht="12.75">
      <c r="A633" s="88"/>
      <c r="B633" s="88"/>
      <c r="C633" s="97"/>
      <c r="D633" s="92" t="s">
        <v>188</v>
      </c>
      <c r="E633" s="96"/>
    </row>
    <row r="634" spans="1:5" ht="12.75">
      <c r="A634" s="88"/>
      <c r="B634" s="88"/>
      <c r="C634" s="88"/>
      <c r="D634" s="92" t="s">
        <v>375</v>
      </c>
      <c r="E634" s="93">
        <v>5625</v>
      </c>
    </row>
    <row r="635" spans="1:5" ht="12.75">
      <c r="A635" s="88"/>
      <c r="B635" s="88"/>
      <c r="C635" s="101">
        <v>4308</v>
      </c>
      <c r="D635" s="92" t="s">
        <v>88</v>
      </c>
      <c r="E635" s="93">
        <v>25500</v>
      </c>
    </row>
    <row r="636" spans="1:5" ht="12.75">
      <c r="A636" s="88"/>
      <c r="B636" s="88"/>
      <c r="C636" s="97"/>
      <c r="D636" s="92" t="s">
        <v>188</v>
      </c>
      <c r="E636" s="96"/>
    </row>
    <row r="637" spans="1:5" ht="12.75">
      <c r="A637" s="88"/>
      <c r="B637" s="88"/>
      <c r="C637" s="88"/>
      <c r="D637" s="92" t="s">
        <v>375</v>
      </c>
      <c r="E637" s="93">
        <v>25500</v>
      </c>
    </row>
    <row r="638" spans="1:5" ht="12.75">
      <c r="A638" s="88"/>
      <c r="B638" s="88"/>
      <c r="C638" s="101">
        <v>4309</v>
      </c>
      <c r="D638" s="92" t="s">
        <v>88</v>
      </c>
      <c r="E638" s="93">
        <v>4500</v>
      </c>
    </row>
    <row r="639" spans="1:5" ht="12.75">
      <c r="A639" s="88"/>
      <c r="B639" s="88"/>
      <c r="C639" s="97"/>
      <c r="D639" s="92" t="s">
        <v>188</v>
      </c>
      <c r="E639" s="96"/>
    </row>
    <row r="640" spans="1:5" ht="12.75">
      <c r="A640" s="88"/>
      <c r="B640" s="88"/>
      <c r="C640" s="88"/>
      <c r="D640" s="92" t="s">
        <v>375</v>
      </c>
      <c r="E640" s="93">
        <v>4500</v>
      </c>
    </row>
    <row r="641" spans="1:5" ht="12.75">
      <c r="A641" s="88"/>
      <c r="B641" s="88"/>
      <c r="C641" s="101">
        <v>4748</v>
      </c>
      <c r="D641" s="92" t="s">
        <v>327</v>
      </c>
      <c r="E641" s="93">
        <v>297</v>
      </c>
    </row>
    <row r="642" spans="1:5" ht="12.75">
      <c r="A642" s="88"/>
      <c r="B642" s="88"/>
      <c r="C642" s="97"/>
      <c r="D642" s="92" t="s">
        <v>328</v>
      </c>
      <c r="E642" s="96"/>
    </row>
    <row r="643" spans="1:5" ht="12.75">
      <c r="A643" s="88"/>
      <c r="B643" s="88"/>
      <c r="C643" s="97"/>
      <c r="D643" s="92" t="s">
        <v>188</v>
      </c>
      <c r="E643" s="96"/>
    </row>
    <row r="644" spans="1:5" ht="12.75">
      <c r="A644" s="88"/>
      <c r="B644" s="88"/>
      <c r="C644" s="88"/>
      <c r="D644" s="92" t="s">
        <v>375</v>
      </c>
      <c r="E644" s="93">
        <v>297</v>
      </c>
    </row>
    <row r="645" spans="1:5" ht="12.75">
      <c r="A645" s="88"/>
      <c r="B645" s="88"/>
      <c r="C645" s="101">
        <v>4749</v>
      </c>
      <c r="D645" s="92" t="s">
        <v>327</v>
      </c>
      <c r="E645" s="93">
        <v>53</v>
      </c>
    </row>
    <row r="646" spans="1:5" ht="12.75">
      <c r="A646" s="88"/>
      <c r="B646" s="88"/>
      <c r="C646" s="97"/>
      <c r="D646" s="92" t="s">
        <v>328</v>
      </c>
      <c r="E646" s="96"/>
    </row>
    <row r="647" spans="1:5" ht="12.75">
      <c r="A647" s="88"/>
      <c r="B647" s="88"/>
      <c r="C647" s="97"/>
      <c r="D647" s="92" t="s">
        <v>188</v>
      </c>
      <c r="E647" s="96"/>
    </row>
    <row r="648" spans="1:5" ht="12.75">
      <c r="A648" s="88"/>
      <c r="B648" s="88"/>
      <c r="C648" s="88"/>
      <c r="D648" s="92" t="s">
        <v>375</v>
      </c>
      <c r="E648" s="93">
        <v>53</v>
      </c>
    </row>
    <row r="649" spans="1:5" ht="12.75">
      <c r="A649" s="97"/>
      <c r="B649" s="97"/>
      <c r="C649" s="97"/>
      <c r="D649" s="99" t="s">
        <v>170</v>
      </c>
      <c r="E649" s="90">
        <v>31250000</v>
      </c>
    </row>
  </sheetData>
  <sheetProtection/>
  <printOptions/>
  <pageMargins left="0.8267716535433072" right="0.2362204724409449" top="1.141732283464567" bottom="0.7086614173228347" header="0.5118110236220472" footer="0.35433070866141736"/>
  <pageSetup firstPageNumber="12" useFirstPageNumber="1" horizontalDpi="600" verticalDpi="600" orientation="portrait" paperSize="9" r:id="rId2"/>
  <headerFooter alignWithMargins="0">
    <oddHeader>&amp;L&amp;"Arial,Pogrubiony"BUDŻET GMINY PACZKÓW NA 2009R.&amp;R&amp;8Zał. nr 5
Planowane wydatki budżetowe wg
paragrafów klasyfikacji z wyodrębnieniem
wydatków bieżących i majatkowych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1">
      <selection activeCell="D26" sqref="D26:D28"/>
    </sheetView>
  </sheetViews>
  <sheetFormatPr defaultColWidth="8.00390625" defaultRowHeight="12.75"/>
  <cols>
    <col min="1" max="1" width="5.140625" style="2" bestFit="1" customWidth="1"/>
    <col min="2" max="2" width="7.7109375" style="2" bestFit="1" customWidth="1"/>
    <col min="3" max="3" width="4.421875" style="2" bestFit="1" customWidth="1"/>
    <col min="4" max="4" width="59.00390625" style="2" bestFit="1" customWidth="1"/>
    <col min="5" max="5" width="14.421875" style="2" bestFit="1" customWidth="1"/>
    <col min="6" max="16384" width="8.00390625" style="2" customWidth="1"/>
  </cols>
  <sheetData>
    <row r="1" spans="1:5" ht="24.75" customHeight="1">
      <c r="A1" s="85" t="s">
        <v>32</v>
      </c>
      <c r="B1" s="85" t="s">
        <v>33</v>
      </c>
      <c r="C1" s="85" t="s">
        <v>279</v>
      </c>
      <c r="D1" s="85" t="s">
        <v>34</v>
      </c>
      <c r="E1" s="102" t="s">
        <v>232</v>
      </c>
    </row>
    <row r="2" spans="1:5" ht="12.75">
      <c r="A2" s="94">
        <v>750</v>
      </c>
      <c r="B2" s="88"/>
      <c r="C2" s="88"/>
      <c r="D2" s="89" t="s">
        <v>42</v>
      </c>
      <c r="E2" s="90">
        <v>101580</v>
      </c>
    </row>
    <row r="3" spans="1:5" ht="12.75">
      <c r="A3" s="88"/>
      <c r="B3" s="95">
        <v>75011</v>
      </c>
      <c r="C3" s="88"/>
      <c r="D3" s="92" t="s">
        <v>43</v>
      </c>
      <c r="E3" s="93">
        <v>101580</v>
      </c>
    </row>
    <row r="4" spans="1:5" ht="12.75">
      <c r="A4" s="88"/>
      <c r="B4" s="88"/>
      <c r="C4" s="88"/>
      <c r="D4" s="92" t="s">
        <v>86</v>
      </c>
      <c r="E4" s="93">
        <v>101580</v>
      </c>
    </row>
    <row r="5" spans="1:5" ht="12.75">
      <c r="A5" s="88"/>
      <c r="B5" s="88"/>
      <c r="C5" s="101">
        <v>4010</v>
      </c>
      <c r="D5" s="92" t="s">
        <v>105</v>
      </c>
      <c r="E5" s="93">
        <v>86173</v>
      </c>
    </row>
    <row r="6" spans="1:5" ht="12.75">
      <c r="A6" s="88"/>
      <c r="B6" s="88"/>
      <c r="C6" s="101">
        <v>4110</v>
      </c>
      <c r="D6" s="92" t="s">
        <v>106</v>
      </c>
      <c r="E6" s="93">
        <v>13296</v>
      </c>
    </row>
    <row r="7" spans="1:5" ht="12.75">
      <c r="A7" s="88"/>
      <c r="B7" s="88"/>
      <c r="C7" s="101">
        <v>4120</v>
      </c>
      <c r="D7" s="92" t="s">
        <v>107</v>
      </c>
      <c r="E7" s="93">
        <v>2111</v>
      </c>
    </row>
    <row r="8" spans="1:5" ht="12.75">
      <c r="A8" s="94">
        <v>751</v>
      </c>
      <c r="B8" s="88"/>
      <c r="C8" s="88"/>
      <c r="D8" s="89" t="s">
        <v>253</v>
      </c>
      <c r="E8" s="90">
        <v>2260</v>
      </c>
    </row>
    <row r="9" spans="1:5" ht="12.75">
      <c r="A9" s="88"/>
      <c r="B9" s="88"/>
      <c r="C9" s="88"/>
      <c r="D9" s="89" t="s">
        <v>254</v>
      </c>
      <c r="E9" s="96"/>
    </row>
    <row r="10" spans="1:5" ht="12.75">
      <c r="A10" s="88"/>
      <c r="B10" s="95">
        <v>75101</v>
      </c>
      <c r="C10" s="88"/>
      <c r="D10" s="92" t="s">
        <v>218</v>
      </c>
      <c r="E10" s="93">
        <v>2260</v>
      </c>
    </row>
    <row r="11" spans="1:5" ht="12.75">
      <c r="A11" s="88"/>
      <c r="B11" s="88"/>
      <c r="C11" s="88"/>
      <c r="D11" s="92" t="s">
        <v>86</v>
      </c>
      <c r="E11" s="93">
        <v>2260</v>
      </c>
    </row>
    <row r="12" spans="1:5" ht="12.75">
      <c r="A12" s="88"/>
      <c r="B12" s="88"/>
      <c r="C12" s="101">
        <v>4210</v>
      </c>
      <c r="D12" s="92" t="s">
        <v>91</v>
      </c>
      <c r="E12" s="93">
        <v>2260</v>
      </c>
    </row>
    <row r="13" spans="1:5" ht="12.75">
      <c r="A13" s="94">
        <v>752</v>
      </c>
      <c r="B13" s="88"/>
      <c r="C13" s="88"/>
      <c r="D13" s="89" t="s">
        <v>255</v>
      </c>
      <c r="E13" s="90">
        <v>1000</v>
      </c>
    </row>
    <row r="14" spans="1:5" ht="12.75">
      <c r="A14" s="88"/>
      <c r="B14" s="95">
        <v>75212</v>
      </c>
      <c r="C14" s="88"/>
      <c r="D14" s="92" t="s">
        <v>256</v>
      </c>
      <c r="E14" s="93">
        <v>1000</v>
      </c>
    </row>
    <row r="15" spans="1:5" ht="12.75">
      <c r="A15" s="88"/>
      <c r="B15" s="88"/>
      <c r="C15" s="88"/>
      <c r="D15" s="92" t="s">
        <v>86</v>
      </c>
      <c r="E15" s="93">
        <v>1000</v>
      </c>
    </row>
    <row r="16" spans="1:5" ht="12.75">
      <c r="A16" s="88"/>
      <c r="B16" s="88"/>
      <c r="C16" s="101">
        <v>4210</v>
      </c>
      <c r="D16" s="92" t="s">
        <v>91</v>
      </c>
      <c r="E16" s="93">
        <v>1000</v>
      </c>
    </row>
    <row r="17" spans="1:5" ht="12.75">
      <c r="A17" s="94">
        <v>754</v>
      </c>
      <c r="B17" s="88"/>
      <c r="C17" s="88"/>
      <c r="D17" s="89" t="s">
        <v>44</v>
      </c>
      <c r="E17" s="90">
        <v>1000</v>
      </c>
    </row>
    <row r="18" spans="1:5" ht="12.75">
      <c r="A18" s="88"/>
      <c r="B18" s="95">
        <v>75414</v>
      </c>
      <c r="C18" s="88"/>
      <c r="D18" s="92" t="s">
        <v>45</v>
      </c>
      <c r="E18" s="93">
        <v>1000</v>
      </c>
    </row>
    <row r="19" spans="1:5" ht="12.75">
      <c r="A19" s="88"/>
      <c r="B19" s="88"/>
      <c r="C19" s="88"/>
      <c r="D19" s="92" t="s">
        <v>86</v>
      </c>
      <c r="E19" s="93">
        <v>1000</v>
      </c>
    </row>
    <row r="20" spans="1:5" ht="12.75">
      <c r="A20" s="88"/>
      <c r="B20" s="88"/>
      <c r="C20" s="101">
        <v>4210</v>
      </c>
      <c r="D20" s="92" t="s">
        <v>91</v>
      </c>
      <c r="E20" s="93">
        <v>1000</v>
      </c>
    </row>
    <row r="21" spans="1:5" ht="12.75">
      <c r="A21" s="94">
        <v>851</v>
      </c>
      <c r="B21" s="88"/>
      <c r="C21" s="88"/>
      <c r="D21" s="89" t="s">
        <v>57</v>
      </c>
      <c r="E21" s="90">
        <v>200</v>
      </c>
    </row>
    <row r="22" spans="1:5" ht="12.75">
      <c r="A22" s="88"/>
      <c r="B22" s="95">
        <v>85195</v>
      </c>
      <c r="C22" s="88"/>
      <c r="D22" s="92" t="s">
        <v>36</v>
      </c>
      <c r="E22" s="93">
        <v>200</v>
      </c>
    </row>
    <row r="23" spans="1:5" ht="12.75">
      <c r="A23" s="88"/>
      <c r="B23" s="88"/>
      <c r="C23" s="88"/>
      <c r="D23" s="92" t="s">
        <v>86</v>
      </c>
      <c r="E23" s="93">
        <v>200</v>
      </c>
    </row>
    <row r="24" spans="1:5" ht="12.75">
      <c r="A24" s="88"/>
      <c r="B24" s="88"/>
      <c r="C24" s="101">
        <v>4210</v>
      </c>
      <c r="D24" s="92" t="s">
        <v>91</v>
      </c>
      <c r="E24" s="93">
        <v>200</v>
      </c>
    </row>
    <row r="25" spans="1:5" ht="12.75">
      <c r="A25" s="94">
        <v>852</v>
      </c>
      <c r="B25" s="88"/>
      <c r="C25" s="88"/>
      <c r="D25" s="89" t="s">
        <v>60</v>
      </c>
      <c r="E25" s="90">
        <v>3758000</v>
      </c>
    </row>
    <row r="26" spans="1:5" ht="12.75">
      <c r="A26" s="88"/>
      <c r="B26" s="95">
        <v>85212</v>
      </c>
      <c r="C26" s="88"/>
      <c r="D26" s="92" t="s">
        <v>453</v>
      </c>
      <c r="E26" s="93">
        <v>3551000</v>
      </c>
    </row>
    <row r="27" spans="1:5" ht="12.75">
      <c r="A27" s="88"/>
      <c r="B27" s="95"/>
      <c r="C27" s="88"/>
      <c r="D27" s="92" t="s">
        <v>454</v>
      </c>
      <c r="E27" s="93"/>
    </row>
    <row r="28" spans="1:5" ht="12.75">
      <c r="A28" s="88"/>
      <c r="B28" s="88"/>
      <c r="C28" s="88"/>
      <c r="D28" s="92" t="s">
        <v>455</v>
      </c>
      <c r="E28" s="96"/>
    </row>
    <row r="29" spans="1:5" ht="12.75">
      <c r="A29" s="88"/>
      <c r="B29" s="88"/>
      <c r="C29" s="88"/>
      <c r="D29" s="92" t="s">
        <v>86</v>
      </c>
      <c r="E29" s="93">
        <v>3551000</v>
      </c>
    </row>
    <row r="30" spans="1:5" ht="12.75">
      <c r="A30" s="88"/>
      <c r="B30" s="88"/>
      <c r="C30" s="101">
        <v>4370</v>
      </c>
      <c r="D30" s="92" t="s">
        <v>222</v>
      </c>
      <c r="E30" s="93">
        <v>1200</v>
      </c>
    </row>
    <row r="31" spans="1:5" ht="12.75">
      <c r="A31" s="88"/>
      <c r="B31" s="88"/>
      <c r="C31" s="101">
        <v>3110</v>
      </c>
      <c r="D31" s="92" t="s">
        <v>131</v>
      </c>
      <c r="E31" s="93">
        <v>3444470</v>
      </c>
    </row>
    <row r="32" spans="1:5" ht="12.75">
      <c r="A32" s="88"/>
      <c r="B32" s="88"/>
      <c r="C32" s="101">
        <v>4010</v>
      </c>
      <c r="D32" s="92" t="s">
        <v>105</v>
      </c>
      <c r="E32" s="93">
        <v>78500</v>
      </c>
    </row>
    <row r="33" spans="1:5" ht="12.75">
      <c r="A33" s="88"/>
      <c r="B33" s="88"/>
      <c r="C33" s="101">
        <v>4040</v>
      </c>
      <c r="D33" s="92" t="s">
        <v>110</v>
      </c>
      <c r="E33" s="93">
        <v>6426</v>
      </c>
    </row>
    <row r="34" spans="1:5" ht="12.75">
      <c r="A34" s="88"/>
      <c r="B34" s="88"/>
      <c r="C34" s="101">
        <v>4110</v>
      </c>
      <c r="D34" s="92" t="s">
        <v>106</v>
      </c>
      <c r="E34" s="93">
        <v>12900</v>
      </c>
    </row>
    <row r="35" spans="1:5" ht="12.75">
      <c r="A35" s="88"/>
      <c r="B35" s="88"/>
      <c r="C35" s="101">
        <v>4120</v>
      </c>
      <c r="D35" s="92" t="s">
        <v>107</v>
      </c>
      <c r="E35" s="93">
        <v>2080</v>
      </c>
    </row>
    <row r="36" spans="1:5" ht="12.75">
      <c r="A36" s="88"/>
      <c r="B36" s="88"/>
      <c r="C36" s="101">
        <v>4210</v>
      </c>
      <c r="D36" s="92" t="s">
        <v>91</v>
      </c>
      <c r="E36" s="93">
        <v>250</v>
      </c>
    </row>
    <row r="37" spans="1:5" ht="12.75">
      <c r="A37" s="88"/>
      <c r="B37" s="88"/>
      <c r="C37" s="101">
        <v>4260</v>
      </c>
      <c r="D37" s="92" t="s">
        <v>97</v>
      </c>
      <c r="E37" s="93">
        <v>2000</v>
      </c>
    </row>
    <row r="38" spans="1:5" ht="12.75">
      <c r="A38" s="88"/>
      <c r="B38" s="88"/>
      <c r="C38" s="101">
        <v>4300</v>
      </c>
      <c r="D38" s="92" t="s">
        <v>88</v>
      </c>
      <c r="E38" s="93">
        <v>1500</v>
      </c>
    </row>
    <row r="39" spans="1:5" ht="12.75">
      <c r="A39" s="88"/>
      <c r="B39" s="88"/>
      <c r="C39" s="101">
        <v>4350</v>
      </c>
      <c r="D39" s="92" t="s">
        <v>223</v>
      </c>
      <c r="E39" s="93">
        <v>300</v>
      </c>
    </row>
    <row r="40" spans="1:5" ht="12.75">
      <c r="A40" s="88"/>
      <c r="B40" s="88"/>
      <c r="C40" s="101">
        <v>4410</v>
      </c>
      <c r="D40" s="92" t="s">
        <v>98</v>
      </c>
      <c r="E40" s="93">
        <v>500</v>
      </c>
    </row>
    <row r="41" spans="1:5" ht="12.75">
      <c r="A41" s="88"/>
      <c r="B41" s="88"/>
      <c r="C41" s="101">
        <v>4700</v>
      </c>
      <c r="D41" s="92" t="s">
        <v>235</v>
      </c>
      <c r="E41" s="93">
        <v>500</v>
      </c>
    </row>
    <row r="42" spans="1:5" ht="12.75">
      <c r="A42" s="88"/>
      <c r="B42" s="88"/>
      <c r="C42" s="101">
        <v>4740</v>
      </c>
      <c r="D42" s="92" t="s">
        <v>327</v>
      </c>
      <c r="E42" s="93">
        <v>374</v>
      </c>
    </row>
    <row r="43" spans="1:5" ht="12.75">
      <c r="A43" s="88"/>
      <c r="B43" s="88"/>
      <c r="C43" s="88"/>
      <c r="D43" s="92" t="s">
        <v>328</v>
      </c>
      <c r="E43" s="96"/>
    </row>
    <row r="44" spans="1:5" ht="12.75">
      <c r="A44" s="88"/>
      <c r="B44" s="95">
        <v>85213</v>
      </c>
      <c r="C44" s="88"/>
      <c r="D44" s="92" t="s">
        <v>272</v>
      </c>
      <c r="E44" s="93">
        <v>20000</v>
      </c>
    </row>
    <row r="45" spans="1:5" ht="12.75">
      <c r="A45" s="88"/>
      <c r="B45" s="88"/>
      <c r="C45" s="88"/>
      <c r="D45" s="92" t="s">
        <v>273</v>
      </c>
      <c r="E45" s="96"/>
    </row>
    <row r="46" spans="1:5" ht="12.75">
      <c r="A46" s="97"/>
      <c r="B46" s="97"/>
      <c r="C46" s="97"/>
      <c r="D46" s="92" t="s">
        <v>274</v>
      </c>
      <c r="E46" s="98"/>
    </row>
    <row r="47" spans="1:5" ht="12.75">
      <c r="A47" s="88"/>
      <c r="B47" s="88"/>
      <c r="C47" s="88"/>
      <c r="D47" s="92" t="s">
        <v>86</v>
      </c>
      <c r="E47" s="93">
        <v>20000</v>
      </c>
    </row>
    <row r="48" spans="1:5" ht="12.75">
      <c r="A48" s="88"/>
      <c r="B48" s="88"/>
      <c r="C48" s="101">
        <v>4130</v>
      </c>
      <c r="D48" s="92" t="s">
        <v>132</v>
      </c>
      <c r="E48" s="93">
        <v>20000</v>
      </c>
    </row>
    <row r="49" spans="1:5" ht="12.75">
      <c r="A49" s="88"/>
      <c r="B49" s="95">
        <v>85214</v>
      </c>
      <c r="C49" s="88"/>
      <c r="D49" s="92" t="s">
        <v>275</v>
      </c>
      <c r="E49" s="93">
        <v>187000</v>
      </c>
    </row>
    <row r="50" spans="1:5" ht="12.75">
      <c r="A50" s="88"/>
      <c r="B50" s="88"/>
      <c r="C50" s="88"/>
      <c r="D50" s="92" t="s">
        <v>276</v>
      </c>
      <c r="E50" s="96"/>
    </row>
    <row r="51" spans="1:5" ht="12.75">
      <c r="A51" s="88"/>
      <c r="B51" s="88"/>
      <c r="C51" s="88"/>
      <c r="D51" s="92" t="s">
        <v>86</v>
      </c>
      <c r="E51" s="93">
        <v>187000</v>
      </c>
    </row>
    <row r="52" spans="1:5" ht="12.75">
      <c r="A52" s="88"/>
      <c r="B52" s="88"/>
      <c r="C52" s="101">
        <v>3110</v>
      </c>
      <c r="D52" s="92" t="s">
        <v>131</v>
      </c>
      <c r="E52" s="93">
        <v>187000</v>
      </c>
    </row>
    <row r="53" spans="1:5" ht="12.75">
      <c r="A53" s="97"/>
      <c r="B53" s="97"/>
      <c r="C53" s="97"/>
      <c r="D53" s="99" t="s">
        <v>170</v>
      </c>
      <c r="E53" s="90">
        <v>3864040</v>
      </c>
    </row>
  </sheetData>
  <sheetProtection/>
  <printOptions/>
  <pageMargins left="0.7086614173228347" right="0.5511811023622047" top="0.98425196850393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&amp;L&amp;"Arial,Pogrubiony"BUDŻET GMINY PACZKÓW NA 2009R.&amp;R&amp;8Zał. nr 6
Plan wydatków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D21" sqref="D21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54.8515625" style="78" bestFit="1" customWidth="1"/>
    <col min="5" max="5" width="13.00390625" style="2" customWidth="1"/>
    <col min="6" max="16384" width="8.00390625" style="2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86" t="s">
        <v>217</v>
      </c>
    </row>
    <row r="2" spans="1:5" ht="12.75">
      <c r="A2" s="94">
        <v>400</v>
      </c>
      <c r="B2" s="88"/>
      <c r="C2" s="88"/>
      <c r="D2" s="89" t="s">
        <v>92</v>
      </c>
      <c r="E2" s="90">
        <v>158600</v>
      </c>
    </row>
    <row r="3" spans="1:5" ht="12.75">
      <c r="A3" s="88"/>
      <c r="B3" s="95">
        <v>40002</v>
      </c>
      <c r="C3" s="88"/>
      <c r="D3" s="92" t="s">
        <v>93</v>
      </c>
      <c r="E3" s="93">
        <v>158600</v>
      </c>
    </row>
    <row r="4" spans="1:5" ht="12.75">
      <c r="A4" s="88"/>
      <c r="B4" s="88"/>
      <c r="C4" s="101">
        <v>6050</v>
      </c>
      <c r="D4" s="92" t="s">
        <v>95</v>
      </c>
      <c r="E4" s="93">
        <v>158600</v>
      </c>
    </row>
    <row r="5" spans="1:5" ht="12.75">
      <c r="A5" s="88"/>
      <c r="B5" s="88"/>
      <c r="C5" s="97"/>
      <c r="D5" s="92" t="s">
        <v>188</v>
      </c>
      <c r="E5" s="96"/>
    </row>
    <row r="6" spans="1:5" ht="12.75">
      <c r="A6" s="88"/>
      <c r="B6" s="88"/>
      <c r="C6" s="88"/>
      <c r="D6" s="92" t="s">
        <v>303</v>
      </c>
      <c r="E6" s="93">
        <v>158600</v>
      </c>
    </row>
    <row r="7" spans="1:5" ht="12.75">
      <c r="A7" s="94">
        <v>600</v>
      </c>
      <c r="B7" s="88"/>
      <c r="C7" s="88"/>
      <c r="D7" s="89" t="s">
        <v>37</v>
      </c>
      <c r="E7" s="90">
        <v>68000</v>
      </c>
    </row>
    <row r="8" spans="1:5" ht="12.75">
      <c r="A8" s="88"/>
      <c r="B8" s="95">
        <v>60016</v>
      </c>
      <c r="C8" s="88"/>
      <c r="D8" s="92" t="s">
        <v>38</v>
      </c>
      <c r="E8" s="93">
        <v>68000</v>
      </c>
    </row>
    <row r="9" spans="1:5" ht="12.75">
      <c r="A9" s="88"/>
      <c r="B9" s="88"/>
      <c r="C9" s="101">
        <v>6050</v>
      </c>
      <c r="D9" s="92" t="s">
        <v>95</v>
      </c>
      <c r="E9" s="93">
        <v>68000</v>
      </c>
    </row>
    <row r="10" spans="1:5" ht="12.75">
      <c r="A10" s="88"/>
      <c r="B10" s="88"/>
      <c r="C10" s="97"/>
      <c r="D10" s="92" t="s">
        <v>188</v>
      </c>
      <c r="E10" s="96"/>
    </row>
    <row r="11" spans="1:5" ht="12.75">
      <c r="A11" s="88"/>
      <c r="B11" s="88"/>
      <c r="C11" s="97"/>
      <c r="D11" s="92" t="s">
        <v>309</v>
      </c>
      <c r="E11" s="93">
        <v>25000</v>
      </c>
    </row>
    <row r="12" spans="1:5" ht="12.75">
      <c r="A12" s="88"/>
      <c r="B12" s="88"/>
      <c r="C12" s="97"/>
      <c r="D12" s="92" t="s">
        <v>310</v>
      </c>
      <c r="E12" s="93">
        <v>8000</v>
      </c>
    </row>
    <row r="13" spans="1:5" ht="12.75">
      <c r="A13" s="88"/>
      <c r="B13" s="88"/>
      <c r="C13" s="88"/>
      <c r="D13" s="92" t="s">
        <v>311</v>
      </c>
      <c r="E13" s="93">
        <v>35000</v>
      </c>
    </row>
    <row r="14" spans="1:5" ht="12.75">
      <c r="A14" s="94">
        <v>700</v>
      </c>
      <c r="B14" s="88"/>
      <c r="C14" s="88"/>
      <c r="D14" s="89" t="s">
        <v>39</v>
      </c>
      <c r="E14" s="90">
        <v>27220</v>
      </c>
    </row>
    <row r="15" spans="1:5" ht="12.75">
      <c r="A15" s="88"/>
      <c r="B15" s="95">
        <v>70005</v>
      </c>
      <c r="C15" s="88"/>
      <c r="D15" s="92" t="s">
        <v>40</v>
      </c>
      <c r="E15" s="93">
        <v>27220</v>
      </c>
    </row>
    <row r="16" spans="1:5" ht="12.75">
      <c r="A16" s="88"/>
      <c r="B16" s="88"/>
      <c r="C16" s="101">
        <v>6050</v>
      </c>
      <c r="D16" s="92" t="s">
        <v>95</v>
      </c>
      <c r="E16" s="93">
        <v>27220</v>
      </c>
    </row>
    <row r="17" spans="1:5" ht="12.75">
      <c r="A17" s="88"/>
      <c r="B17" s="88"/>
      <c r="C17" s="97"/>
      <c r="D17" s="92" t="s">
        <v>188</v>
      </c>
      <c r="E17" s="96"/>
    </row>
    <row r="18" spans="1:5" ht="12.75">
      <c r="A18" s="88"/>
      <c r="B18" s="88"/>
      <c r="C18" s="88"/>
      <c r="D18" s="92" t="s">
        <v>322</v>
      </c>
      <c r="E18" s="93">
        <v>27220</v>
      </c>
    </row>
    <row r="19" spans="1:5" ht="12.75">
      <c r="A19" s="94">
        <v>750</v>
      </c>
      <c r="B19" s="88"/>
      <c r="C19" s="88"/>
      <c r="D19" s="89" t="s">
        <v>42</v>
      </c>
      <c r="E19" s="90">
        <v>55000</v>
      </c>
    </row>
    <row r="20" spans="1:5" ht="12.75">
      <c r="A20" s="88"/>
      <c r="B20" s="95">
        <v>75023</v>
      </c>
      <c r="C20" s="88"/>
      <c r="D20" s="92" t="s">
        <v>109</v>
      </c>
      <c r="E20" s="93">
        <v>55000</v>
      </c>
    </row>
    <row r="21" spans="1:5" ht="12.75">
      <c r="A21" s="88"/>
      <c r="B21" s="88"/>
      <c r="C21" s="101">
        <v>6050</v>
      </c>
      <c r="D21" s="92" t="s">
        <v>95</v>
      </c>
      <c r="E21" s="93">
        <v>55000</v>
      </c>
    </row>
    <row r="22" spans="1:5" ht="12.75">
      <c r="A22" s="88"/>
      <c r="B22" s="88"/>
      <c r="C22" s="97"/>
      <c r="D22" s="92" t="s">
        <v>188</v>
      </c>
      <c r="E22" s="96"/>
    </row>
    <row r="23" spans="1:5" ht="12.75">
      <c r="A23" s="88"/>
      <c r="B23" s="88"/>
      <c r="C23" s="97"/>
      <c r="D23" s="92" t="s">
        <v>445</v>
      </c>
      <c r="E23" s="93">
        <v>50000</v>
      </c>
    </row>
    <row r="24" spans="1:5" ht="12.75">
      <c r="A24" s="88"/>
      <c r="B24" s="88"/>
      <c r="C24" s="88"/>
      <c r="D24" s="92" t="s">
        <v>446</v>
      </c>
      <c r="E24" s="93">
        <v>5000</v>
      </c>
    </row>
    <row r="25" spans="1:5" ht="12.75">
      <c r="A25" s="94">
        <v>754</v>
      </c>
      <c r="B25" s="88"/>
      <c r="C25" s="88"/>
      <c r="D25" s="89" t="s">
        <v>44</v>
      </c>
      <c r="E25" s="90">
        <v>50000</v>
      </c>
    </row>
    <row r="26" spans="1:5" ht="12.75">
      <c r="A26" s="88"/>
      <c r="B26" s="95">
        <v>75411</v>
      </c>
      <c r="C26" s="88"/>
      <c r="D26" s="92" t="s">
        <v>252</v>
      </c>
      <c r="E26" s="93">
        <v>25000</v>
      </c>
    </row>
    <row r="27" spans="1:5" ht="12.75">
      <c r="A27" s="88"/>
      <c r="B27" s="88"/>
      <c r="C27" s="101">
        <v>6060</v>
      </c>
      <c r="D27" s="92" t="s">
        <v>117</v>
      </c>
      <c r="E27" s="93">
        <v>25000</v>
      </c>
    </row>
    <row r="28" spans="1:5" ht="12.75">
      <c r="A28" s="88"/>
      <c r="B28" s="88"/>
      <c r="C28" s="97"/>
      <c r="D28" s="92" t="s">
        <v>188</v>
      </c>
      <c r="E28" s="96"/>
    </row>
    <row r="29" spans="1:5" ht="12.75">
      <c r="A29" s="88"/>
      <c r="B29" s="88"/>
      <c r="C29" s="97"/>
      <c r="D29" s="92" t="s">
        <v>460</v>
      </c>
      <c r="E29" s="93">
        <v>10000</v>
      </c>
    </row>
    <row r="30" spans="1:5" ht="12.75">
      <c r="A30" s="88"/>
      <c r="B30" s="88"/>
      <c r="C30" s="97"/>
      <c r="D30" s="92" t="s">
        <v>461</v>
      </c>
      <c r="E30" s="96"/>
    </row>
    <row r="31" spans="1:5" ht="12.75">
      <c r="A31" s="88"/>
      <c r="B31" s="88"/>
      <c r="C31" s="88"/>
      <c r="D31" s="92" t="s">
        <v>330</v>
      </c>
      <c r="E31" s="93">
        <v>15000</v>
      </c>
    </row>
    <row r="32" spans="1:5" ht="12.75">
      <c r="A32" s="88"/>
      <c r="B32" s="95">
        <v>75412</v>
      </c>
      <c r="C32" s="88"/>
      <c r="D32" s="92" t="s">
        <v>119</v>
      </c>
      <c r="E32" s="93">
        <v>25000</v>
      </c>
    </row>
    <row r="33" spans="1:5" ht="12.75">
      <c r="A33" s="88"/>
      <c r="B33" s="88"/>
      <c r="C33" s="101">
        <v>6060</v>
      </c>
      <c r="D33" s="92" t="s">
        <v>117</v>
      </c>
      <c r="E33" s="93">
        <v>25000</v>
      </c>
    </row>
    <row r="34" spans="1:5" ht="12.75">
      <c r="A34" s="88"/>
      <c r="B34" s="88"/>
      <c r="C34" s="97"/>
      <c r="D34" s="92" t="s">
        <v>188</v>
      </c>
      <c r="E34" s="96"/>
    </row>
    <row r="35" spans="1:5" ht="12.75">
      <c r="A35" s="88"/>
      <c r="B35" s="88"/>
      <c r="C35" s="88"/>
      <c r="D35" s="92" t="s">
        <v>331</v>
      </c>
      <c r="E35" s="93">
        <v>25000</v>
      </c>
    </row>
    <row r="36" spans="1:5" ht="12.75">
      <c r="A36" s="94">
        <v>900</v>
      </c>
      <c r="B36" s="88"/>
      <c r="C36" s="88"/>
      <c r="D36" s="89" t="s">
        <v>63</v>
      </c>
      <c r="E36" s="90">
        <v>90000</v>
      </c>
    </row>
    <row r="37" spans="1:5" ht="12.75">
      <c r="A37" s="88"/>
      <c r="B37" s="95">
        <v>90015</v>
      </c>
      <c r="C37" s="88"/>
      <c r="D37" s="92" t="s">
        <v>143</v>
      </c>
      <c r="E37" s="93">
        <v>90000</v>
      </c>
    </row>
    <row r="38" spans="1:5" ht="12.75">
      <c r="A38" s="88"/>
      <c r="B38" s="88"/>
      <c r="C38" s="101">
        <v>6050</v>
      </c>
      <c r="D38" s="92" t="s">
        <v>95</v>
      </c>
      <c r="E38" s="93">
        <v>90000</v>
      </c>
    </row>
    <row r="39" spans="1:5" ht="12.75">
      <c r="A39" s="88"/>
      <c r="B39" s="88"/>
      <c r="C39" s="97"/>
      <c r="D39" s="92" t="s">
        <v>188</v>
      </c>
      <c r="E39" s="96"/>
    </row>
    <row r="40" spans="1:5" ht="12.75">
      <c r="A40" s="88"/>
      <c r="B40" s="88"/>
      <c r="C40" s="88"/>
      <c r="D40" s="92" t="s">
        <v>359</v>
      </c>
      <c r="E40" s="93">
        <v>90000</v>
      </c>
    </row>
    <row r="41" spans="1:5" ht="12.75">
      <c r="A41" s="94">
        <v>921</v>
      </c>
      <c r="B41" s="88"/>
      <c r="C41" s="88"/>
      <c r="D41" s="89" t="s">
        <v>144</v>
      </c>
      <c r="E41" s="90">
        <v>29250</v>
      </c>
    </row>
    <row r="42" spans="1:5" ht="12.75">
      <c r="A42" s="88"/>
      <c r="B42" s="95">
        <v>92109</v>
      </c>
      <c r="C42" s="88"/>
      <c r="D42" s="92" t="s">
        <v>148</v>
      </c>
      <c r="E42" s="93">
        <v>14000</v>
      </c>
    </row>
    <row r="43" spans="1:5" ht="12.75">
      <c r="A43" s="88"/>
      <c r="B43" s="88"/>
      <c r="C43" s="101">
        <v>6220</v>
      </c>
      <c r="D43" s="92" t="s">
        <v>456</v>
      </c>
      <c r="E43" s="93">
        <v>14000</v>
      </c>
    </row>
    <row r="44" spans="1:5" ht="12.75">
      <c r="A44" s="88"/>
      <c r="B44" s="88"/>
      <c r="C44" s="88"/>
      <c r="D44" s="92" t="s">
        <v>457</v>
      </c>
      <c r="E44" s="96"/>
    </row>
    <row r="45" spans="1:5" ht="12.75">
      <c r="A45" s="97"/>
      <c r="B45" s="97"/>
      <c r="C45" s="97"/>
      <c r="D45" s="92" t="s">
        <v>351</v>
      </c>
      <c r="E45" s="98"/>
    </row>
    <row r="46" spans="1:5" ht="12.75">
      <c r="A46" s="88"/>
      <c r="B46" s="95">
        <v>92120</v>
      </c>
      <c r="C46" s="88"/>
      <c r="D46" s="92" t="s">
        <v>216</v>
      </c>
      <c r="E46" s="93">
        <v>15250</v>
      </c>
    </row>
    <row r="47" spans="1:5" ht="12.75">
      <c r="A47" s="88"/>
      <c r="B47" s="88"/>
      <c r="C47" s="101">
        <v>6050</v>
      </c>
      <c r="D47" s="92" t="s">
        <v>95</v>
      </c>
      <c r="E47" s="93">
        <v>15250</v>
      </c>
    </row>
    <row r="48" spans="1:5" ht="12.75">
      <c r="A48" s="88"/>
      <c r="B48" s="88"/>
      <c r="C48" s="97"/>
      <c r="D48" s="92" t="s">
        <v>188</v>
      </c>
      <c r="E48" s="96"/>
    </row>
    <row r="49" spans="1:5" ht="12.75">
      <c r="A49" s="88"/>
      <c r="B49" s="88"/>
      <c r="C49" s="88"/>
      <c r="D49" s="92" t="s">
        <v>458</v>
      </c>
      <c r="E49" s="93">
        <v>15250</v>
      </c>
    </row>
    <row r="50" spans="1:5" ht="12.75">
      <c r="A50" s="94">
        <v>926</v>
      </c>
      <c r="B50" s="88"/>
      <c r="C50" s="88"/>
      <c r="D50" s="89" t="s">
        <v>150</v>
      </c>
      <c r="E50" s="90">
        <v>2491008</v>
      </c>
    </row>
    <row r="51" spans="1:5" ht="12.75">
      <c r="A51" s="88"/>
      <c r="B51" s="95">
        <v>92601</v>
      </c>
      <c r="C51" s="88"/>
      <c r="D51" s="92" t="s">
        <v>151</v>
      </c>
      <c r="E51" s="93">
        <v>2491008</v>
      </c>
    </row>
    <row r="52" spans="1:5" ht="12.75">
      <c r="A52" s="88"/>
      <c r="B52" s="88"/>
      <c r="C52" s="101">
        <v>6050</v>
      </c>
      <c r="D52" s="92" t="s">
        <v>95</v>
      </c>
      <c r="E52" s="93">
        <v>2491008</v>
      </c>
    </row>
    <row r="53" spans="1:5" ht="12.75">
      <c r="A53" s="88"/>
      <c r="B53" s="88"/>
      <c r="C53" s="97"/>
      <c r="D53" s="92" t="s">
        <v>188</v>
      </c>
      <c r="E53" s="96"/>
    </row>
    <row r="54" spans="1:5" ht="12.75">
      <c r="A54" s="88"/>
      <c r="B54" s="88"/>
      <c r="C54" s="97"/>
      <c r="D54" s="92" t="s">
        <v>373</v>
      </c>
      <c r="E54" s="93">
        <v>2491008</v>
      </c>
    </row>
    <row r="55" spans="1:5" ht="12.75">
      <c r="A55" s="88"/>
      <c r="B55" s="88"/>
      <c r="C55" s="88"/>
      <c r="D55" s="92" t="s">
        <v>374</v>
      </c>
      <c r="E55" s="96"/>
    </row>
    <row r="56" spans="1:5" ht="12.75">
      <c r="A56" s="97"/>
      <c r="B56" s="97"/>
      <c r="C56" s="97"/>
      <c r="D56" s="99" t="s">
        <v>170</v>
      </c>
      <c r="E56" s="90">
        <v>2969078</v>
      </c>
    </row>
  </sheetData>
  <sheetProtection/>
  <printOptions/>
  <pageMargins left="0.5511811023622047" right="0.3937007874015748" top="0.984251968503937" bottom="0.984251968503937" header="0.4724409448818898" footer="0.5118110236220472"/>
  <pageSetup firstPageNumber="25" useFirstPageNumber="1" horizontalDpi="600" verticalDpi="600" orientation="portrait" paperSize="9" r:id="rId1"/>
  <headerFooter alignWithMargins="0">
    <oddHeader>&amp;L&amp;"Arial,Pogrubiony"BUDŻET GMINY PACZKÓW NA 2009R.&amp;R&amp;8Zał. nr 7
Plan wydatków inwestycyjnych wg zadań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E10" sqref="E10"/>
    </sheetView>
  </sheetViews>
  <sheetFormatPr defaultColWidth="8.00390625" defaultRowHeight="12.75"/>
  <cols>
    <col min="1" max="1" width="5.57421875" style="2" bestFit="1" customWidth="1"/>
    <col min="2" max="2" width="7.7109375" style="2" bestFit="1" customWidth="1"/>
    <col min="3" max="3" width="4.421875" style="2" bestFit="1" customWidth="1"/>
    <col min="4" max="4" width="53.28125" style="2" bestFit="1" customWidth="1"/>
    <col min="5" max="5" width="10.7109375" style="2" bestFit="1" customWidth="1"/>
    <col min="6" max="16384" width="8.00390625" style="2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86" t="s">
        <v>217</v>
      </c>
    </row>
    <row r="2" spans="1:5" ht="12.75">
      <c r="A2" s="94">
        <v>801</v>
      </c>
      <c r="B2" s="88"/>
      <c r="C2" s="88"/>
      <c r="D2" s="89" t="s">
        <v>53</v>
      </c>
      <c r="E2" s="90">
        <v>569984</v>
      </c>
    </row>
    <row r="3" spans="1:5" ht="12.75">
      <c r="A3" s="88"/>
      <c r="B3" s="95">
        <v>80110</v>
      </c>
      <c r="C3" s="88"/>
      <c r="D3" s="92" t="s">
        <v>55</v>
      </c>
      <c r="E3" s="93">
        <v>569984</v>
      </c>
    </row>
    <row r="4" spans="1:5" ht="12.75">
      <c r="A4" s="88"/>
      <c r="B4" s="88"/>
      <c r="C4" s="101">
        <v>2540</v>
      </c>
      <c r="D4" s="92" t="s">
        <v>338</v>
      </c>
      <c r="E4" s="93">
        <v>569984</v>
      </c>
    </row>
    <row r="5" spans="1:5" ht="12.75">
      <c r="A5" s="88"/>
      <c r="B5" s="88"/>
      <c r="C5" s="88"/>
      <c r="D5" s="92" t="s">
        <v>339</v>
      </c>
      <c r="E5" s="96"/>
    </row>
    <row r="6" spans="1:5" ht="12.75">
      <c r="A6" s="94">
        <v>921</v>
      </c>
      <c r="B6" s="88"/>
      <c r="C6" s="88"/>
      <c r="D6" s="89" t="s">
        <v>144</v>
      </c>
      <c r="E6" s="90">
        <v>1048335</v>
      </c>
    </row>
    <row r="7" spans="1:5" ht="12.75">
      <c r="A7" s="88"/>
      <c r="B7" s="95">
        <v>92103</v>
      </c>
      <c r="C7" s="88"/>
      <c r="D7" s="92" t="s">
        <v>145</v>
      </c>
      <c r="E7" s="93">
        <v>75786</v>
      </c>
    </row>
    <row r="8" spans="1:5" ht="12.75">
      <c r="A8" s="88"/>
      <c r="B8" s="88"/>
      <c r="C8" s="101">
        <v>2480</v>
      </c>
      <c r="D8" s="92" t="s">
        <v>146</v>
      </c>
      <c r="E8" s="93">
        <v>75786</v>
      </c>
    </row>
    <row r="9" spans="1:5" ht="12.75">
      <c r="A9" s="88"/>
      <c r="B9" s="88"/>
      <c r="C9" s="101"/>
      <c r="D9" s="92" t="s">
        <v>188</v>
      </c>
      <c r="E9" s="93"/>
    </row>
    <row r="10" spans="1:5" ht="12.75">
      <c r="A10" s="88"/>
      <c r="B10" s="88"/>
      <c r="C10" s="101"/>
      <c r="D10" s="92" t="s">
        <v>376</v>
      </c>
      <c r="E10" s="93">
        <v>75786</v>
      </c>
    </row>
    <row r="11" spans="1:5" ht="12.75">
      <c r="A11" s="88"/>
      <c r="B11" s="95">
        <v>92109</v>
      </c>
      <c r="C11" s="88"/>
      <c r="D11" s="92" t="s">
        <v>148</v>
      </c>
      <c r="E11" s="93">
        <v>608808</v>
      </c>
    </row>
    <row r="12" spans="1:5" ht="12.75">
      <c r="A12" s="88"/>
      <c r="B12" s="88"/>
      <c r="C12" s="101">
        <v>2480</v>
      </c>
      <c r="D12" s="92" t="s">
        <v>146</v>
      </c>
      <c r="E12" s="93">
        <v>608808</v>
      </c>
    </row>
    <row r="13" spans="1:5" ht="12.75">
      <c r="A13" s="88"/>
      <c r="B13" s="88"/>
      <c r="C13" s="97"/>
      <c r="D13" s="92" t="s">
        <v>188</v>
      </c>
      <c r="E13" s="96"/>
    </row>
    <row r="14" spans="1:5" ht="12.75">
      <c r="A14" s="88"/>
      <c r="B14" s="88"/>
      <c r="C14" s="97"/>
      <c r="D14" s="92" t="s">
        <v>362</v>
      </c>
      <c r="E14" s="93">
        <v>445203</v>
      </c>
    </row>
    <row r="15" spans="1:5" ht="12.75">
      <c r="A15" s="88"/>
      <c r="B15" s="88"/>
      <c r="C15" s="88"/>
      <c r="D15" s="92" t="s">
        <v>363</v>
      </c>
      <c r="E15" s="93">
        <v>163605</v>
      </c>
    </row>
    <row r="16" spans="1:5" ht="12.75">
      <c r="A16" s="88"/>
      <c r="B16" s="95">
        <v>92116</v>
      </c>
      <c r="C16" s="88"/>
      <c r="D16" s="92" t="s">
        <v>149</v>
      </c>
      <c r="E16" s="93">
        <v>363741</v>
      </c>
    </row>
    <row r="17" spans="1:5" ht="12.75">
      <c r="A17" s="88"/>
      <c r="B17" s="88"/>
      <c r="C17" s="101">
        <v>2480</v>
      </c>
      <c r="D17" s="92" t="s">
        <v>146</v>
      </c>
      <c r="E17" s="93">
        <v>363741</v>
      </c>
    </row>
    <row r="18" spans="1:5" ht="12.75">
      <c r="A18" s="88"/>
      <c r="B18" s="88"/>
      <c r="C18" s="97"/>
      <c r="D18" s="92" t="s">
        <v>188</v>
      </c>
      <c r="E18" s="96"/>
    </row>
    <row r="19" spans="1:5" ht="12.75">
      <c r="A19" s="88"/>
      <c r="B19" s="88"/>
      <c r="C19" s="88"/>
      <c r="D19" s="92" t="s">
        <v>364</v>
      </c>
      <c r="E19" s="93">
        <v>363741</v>
      </c>
    </row>
    <row r="20" spans="1:5" ht="12.75">
      <c r="A20" s="97"/>
      <c r="B20" s="97"/>
      <c r="C20" s="97"/>
      <c r="D20" s="99" t="s">
        <v>170</v>
      </c>
      <c r="E20" s="90">
        <v>1618319</v>
      </c>
    </row>
  </sheetData>
  <sheetProtection/>
  <printOptions/>
  <pageMargins left="0.6299212598425197" right="0.3937007874015748" top="0.984251968503937" bottom="0.984251968503937" header="0.5118110236220472" footer="0.5118110236220472"/>
  <pageSetup firstPageNumber="26" useFirstPageNumber="1" horizontalDpi="600" verticalDpi="600" orientation="portrait" paperSize="9" r:id="rId2"/>
  <headerFooter alignWithMargins="0">
    <oddHeader>&amp;L&amp;"Arial,Pogrubiony"BUDŻET GMINY PACZKÓW NA 2009R.&amp;R&amp;8Zał. nr 8
Plan dotacji  podmiotowych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.140625" style="6" bestFit="1" customWidth="1"/>
    <col min="2" max="2" width="7.7109375" style="6" bestFit="1" customWidth="1"/>
    <col min="3" max="3" width="4.421875" style="6" bestFit="1" customWidth="1"/>
    <col min="4" max="4" width="58.140625" style="2" bestFit="1" customWidth="1"/>
    <col min="5" max="5" width="10.57421875" style="2" bestFit="1" customWidth="1"/>
    <col min="6" max="16384" width="8.00390625" style="2" customWidth="1"/>
  </cols>
  <sheetData>
    <row r="1" spans="1:5" ht="12.75">
      <c r="A1" s="85" t="s">
        <v>32</v>
      </c>
      <c r="B1" s="85" t="s">
        <v>33</v>
      </c>
      <c r="C1" s="85" t="s">
        <v>279</v>
      </c>
      <c r="D1" s="85" t="s">
        <v>34</v>
      </c>
      <c r="E1" s="86" t="s">
        <v>217</v>
      </c>
    </row>
    <row r="2" spans="1:5" ht="12.75">
      <c r="A2" s="94">
        <v>801</v>
      </c>
      <c r="B2" s="88"/>
      <c r="C2" s="88"/>
      <c r="D2" s="89" t="s">
        <v>53</v>
      </c>
      <c r="E2" s="90">
        <v>71442</v>
      </c>
    </row>
    <row r="3" spans="1:5" ht="12.75">
      <c r="A3" s="88"/>
      <c r="B3" s="95">
        <v>80110</v>
      </c>
      <c r="C3" s="88"/>
      <c r="D3" s="92" t="s">
        <v>55</v>
      </c>
      <c r="E3" s="93">
        <v>25000</v>
      </c>
    </row>
    <row r="4" spans="1:5" ht="12.75">
      <c r="A4" s="88"/>
      <c r="B4" s="88"/>
      <c r="C4" s="101">
        <v>2800</v>
      </c>
      <c r="D4" s="92" t="s">
        <v>336</v>
      </c>
      <c r="E4" s="93">
        <v>25000</v>
      </c>
    </row>
    <row r="5" spans="1:5" ht="12.75">
      <c r="A5" s="88"/>
      <c r="B5" s="88"/>
      <c r="C5" s="88"/>
      <c r="D5" s="92" t="s">
        <v>337</v>
      </c>
      <c r="E5" s="96"/>
    </row>
    <row r="6" spans="1:5" ht="12.75">
      <c r="A6" s="88"/>
      <c r="B6" s="95">
        <v>80195</v>
      </c>
      <c r="C6" s="88"/>
      <c r="D6" s="92" t="s">
        <v>36</v>
      </c>
      <c r="E6" s="93">
        <v>46442</v>
      </c>
    </row>
    <row r="7" spans="1:5" ht="12.75">
      <c r="A7" s="88"/>
      <c r="B7" s="88"/>
      <c r="C7" s="101">
        <v>2320</v>
      </c>
      <c r="D7" s="92" t="s">
        <v>340</v>
      </c>
      <c r="E7" s="93">
        <v>46442</v>
      </c>
    </row>
    <row r="8" spans="1:5" ht="12.75">
      <c r="A8" s="88"/>
      <c r="B8" s="88"/>
      <c r="C8" s="88"/>
      <c r="D8" s="92" t="s">
        <v>341</v>
      </c>
      <c r="E8" s="96"/>
    </row>
    <row r="9" spans="1:5" ht="12.75">
      <c r="A9" s="97"/>
      <c r="B9" s="97"/>
      <c r="C9" s="97"/>
      <c r="D9" s="92" t="s">
        <v>269</v>
      </c>
      <c r="E9" s="98"/>
    </row>
    <row r="10" spans="1:5" ht="12.75">
      <c r="A10" s="94">
        <v>851</v>
      </c>
      <c r="B10" s="88"/>
      <c r="C10" s="88"/>
      <c r="D10" s="89" t="s">
        <v>57</v>
      </c>
      <c r="E10" s="90">
        <v>26000</v>
      </c>
    </row>
    <row r="11" spans="1:5" ht="12.75">
      <c r="A11" s="88"/>
      <c r="B11" s="95">
        <v>85153</v>
      </c>
      <c r="C11" s="88"/>
      <c r="D11" s="92" t="s">
        <v>130</v>
      </c>
      <c r="E11" s="93">
        <v>20000</v>
      </c>
    </row>
    <row r="12" spans="1:5" ht="12.75">
      <c r="A12" s="88"/>
      <c r="B12" s="88"/>
      <c r="C12" s="101">
        <v>2800</v>
      </c>
      <c r="D12" s="92" t="s">
        <v>336</v>
      </c>
      <c r="E12" s="93">
        <v>8000</v>
      </c>
    </row>
    <row r="13" spans="1:5" ht="12.75">
      <c r="A13" s="88"/>
      <c r="B13" s="88"/>
      <c r="C13" s="88"/>
      <c r="D13" s="92" t="s">
        <v>337</v>
      </c>
      <c r="E13" s="96"/>
    </row>
    <row r="14" spans="1:5" ht="12.75">
      <c r="A14" s="88"/>
      <c r="B14" s="88"/>
      <c r="C14" s="101">
        <v>2820</v>
      </c>
      <c r="D14" s="92" t="s">
        <v>343</v>
      </c>
      <c r="E14" s="93">
        <v>12000</v>
      </c>
    </row>
    <row r="15" spans="1:5" ht="12.75">
      <c r="A15" s="88"/>
      <c r="B15" s="88"/>
      <c r="C15" s="88"/>
      <c r="D15" s="92" t="s">
        <v>344</v>
      </c>
      <c r="E15" s="96"/>
    </row>
    <row r="16" spans="1:5" ht="12.75">
      <c r="A16" s="88"/>
      <c r="B16" s="95">
        <v>85195</v>
      </c>
      <c r="C16" s="88"/>
      <c r="D16" s="92" t="s">
        <v>36</v>
      </c>
      <c r="E16" s="93">
        <v>6000</v>
      </c>
    </row>
    <row r="17" spans="1:5" ht="12.75">
      <c r="A17" s="88"/>
      <c r="B17" s="88"/>
      <c r="C17" s="101">
        <v>2820</v>
      </c>
      <c r="D17" s="92" t="s">
        <v>343</v>
      </c>
      <c r="E17" s="93">
        <v>6000</v>
      </c>
    </row>
    <row r="18" spans="1:5" ht="12.75">
      <c r="A18" s="88"/>
      <c r="B18" s="88"/>
      <c r="C18" s="88"/>
      <c r="D18" s="92" t="s">
        <v>344</v>
      </c>
      <c r="E18" s="96"/>
    </row>
    <row r="19" spans="1:5" ht="12.75">
      <c r="A19" s="94">
        <v>852</v>
      </c>
      <c r="B19" s="88"/>
      <c r="C19" s="88"/>
      <c r="D19" s="89" t="s">
        <v>60</v>
      </c>
      <c r="E19" s="90">
        <v>20000</v>
      </c>
    </row>
    <row r="20" spans="1:5" ht="12.75">
      <c r="A20" s="88"/>
      <c r="B20" s="95">
        <v>85228</v>
      </c>
      <c r="C20" s="88"/>
      <c r="D20" s="92" t="s">
        <v>62</v>
      </c>
      <c r="E20" s="93">
        <v>20000</v>
      </c>
    </row>
    <row r="21" spans="1:5" ht="12.75">
      <c r="A21" s="88"/>
      <c r="B21" s="88"/>
      <c r="C21" s="101">
        <v>2830</v>
      </c>
      <c r="D21" s="92" t="s">
        <v>343</v>
      </c>
      <c r="E21" s="93">
        <v>20000</v>
      </c>
    </row>
    <row r="22" spans="1:5" ht="12.75">
      <c r="A22" s="88"/>
      <c r="B22" s="88"/>
      <c r="C22" s="88"/>
      <c r="D22" s="92" t="s">
        <v>350</v>
      </c>
      <c r="E22" s="96"/>
    </row>
    <row r="23" spans="1:5" ht="12.75">
      <c r="A23" s="97"/>
      <c r="B23" s="97"/>
      <c r="C23" s="97"/>
      <c r="D23" s="92" t="s">
        <v>351</v>
      </c>
      <c r="E23" s="98"/>
    </row>
    <row r="24" spans="1:5" ht="12.75">
      <c r="A24" s="94">
        <v>921</v>
      </c>
      <c r="B24" s="88"/>
      <c r="C24" s="88"/>
      <c r="D24" s="89" t="s">
        <v>144</v>
      </c>
      <c r="E24" s="90">
        <v>45000</v>
      </c>
    </row>
    <row r="25" spans="1:5" ht="12.75">
      <c r="A25" s="88"/>
      <c r="B25" s="95">
        <v>92105</v>
      </c>
      <c r="C25" s="88"/>
      <c r="D25" s="92" t="s">
        <v>147</v>
      </c>
      <c r="E25" s="93">
        <v>25000</v>
      </c>
    </row>
    <row r="26" spans="1:5" ht="12.75">
      <c r="A26" s="88"/>
      <c r="B26" s="88"/>
      <c r="C26" s="101">
        <v>2820</v>
      </c>
      <c r="D26" s="92" t="s">
        <v>343</v>
      </c>
      <c r="E26" s="93">
        <v>25000</v>
      </c>
    </row>
    <row r="27" spans="1:5" ht="12.75">
      <c r="A27" s="88"/>
      <c r="B27" s="88"/>
      <c r="C27" s="88"/>
      <c r="D27" s="92" t="s">
        <v>344</v>
      </c>
      <c r="E27" s="96"/>
    </row>
    <row r="28" spans="1:5" ht="12.75">
      <c r="A28" s="88"/>
      <c r="B28" s="95">
        <v>92120</v>
      </c>
      <c r="C28" s="88"/>
      <c r="D28" s="92" t="s">
        <v>216</v>
      </c>
      <c r="E28" s="93">
        <v>20000</v>
      </c>
    </row>
    <row r="29" spans="1:5" ht="12.75">
      <c r="A29" s="88"/>
      <c r="B29" s="88"/>
      <c r="C29" s="101">
        <v>2720</v>
      </c>
      <c r="D29" s="92" t="s">
        <v>365</v>
      </c>
      <c r="E29" s="93">
        <v>20000</v>
      </c>
    </row>
    <row r="30" spans="1:5" ht="12.75">
      <c r="A30" s="88"/>
      <c r="B30" s="88"/>
      <c r="C30" s="88"/>
      <c r="D30" s="92" t="s">
        <v>366</v>
      </c>
      <c r="E30" s="96"/>
    </row>
    <row r="31" spans="1:5" ht="12.75">
      <c r="A31" s="97"/>
      <c r="B31" s="97"/>
      <c r="C31" s="97"/>
      <c r="D31" s="92" t="s">
        <v>367</v>
      </c>
      <c r="E31" s="98"/>
    </row>
    <row r="32" spans="1:5" ht="12.75">
      <c r="A32" s="94">
        <v>926</v>
      </c>
      <c r="B32" s="88"/>
      <c r="C32" s="88"/>
      <c r="D32" s="89" t="s">
        <v>150</v>
      </c>
      <c r="E32" s="90">
        <v>393230</v>
      </c>
    </row>
    <row r="33" spans="1:5" ht="12.75">
      <c r="A33" s="88"/>
      <c r="B33" s="95">
        <v>92601</v>
      </c>
      <c r="C33" s="88"/>
      <c r="D33" s="92" t="s">
        <v>151</v>
      </c>
      <c r="E33" s="93">
        <v>93230</v>
      </c>
    </row>
    <row r="34" spans="1:5" ht="12.75">
      <c r="A34" s="88"/>
      <c r="B34" s="88"/>
      <c r="C34" s="101">
        <v>2650</v>
      </c>
      <c r="D34" s="92" t="s">
        <v>138</v>
      </c>
      <c r="E34" s="93">
        <v>93230</v>
      </c>
    </row>
    <row r="35" spans="1:5" ht="12.75">
      <c r="A35" s="88"/>
      <c r="B35" s="95">
        <v>92605</v>
      </c>
      <c r="C35" s="88"/>
      <c r="D35" s="92" t="s">
        <v>152</v>
      </c>
      <c r="E35" s="93">
        <v>300000</v>
      </c>
    </row>
    <row r="36" spans="1:5" ht="12.75">
      <c r="A36" s="88"/>
      <c r="B36" s="88"/>
      <c r="C36" s="101">
        <v>2820</v>
      </c>
      <c r="D36" s="92" t="s">
        <v>343</v>
      </c>
      <c r="E36" s="93">
        <v>300000</v>
      </c>
    </row>
    <row r="37" spans="1:5" ht="12.75">
      <c r="A37" s="88"/>
      <c r="B37" s="88"/>
      <c r="C37" s="88"/>
      <c r="D37" s="92" t="s">
        <v>344</v>
      </c>
      <c r="E37" s="96"/>
    </row>
    <row r="38" spans="1:5" ht="12.75">
      <c r="A38" s="97"/>
      <c r="B38" s="97"/>
      <c r="C38" s="97"/>
      <c r="D38" s="99" t="s">
        <v>170</v>
      </c>
      <c r="E38" s="90">
        <v>555672</v>
      </c>
    </row>
  </sheetData>
  <sheetProtection/>
  <printOptions/>
  <pageMargins left="0.4724409448818898" right="0.2755905511811024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&amp;L&amp;"Arial,Pogrubiony"BUDŻET GMINY PACZKÓW NA 2009R.&amp;R&amp;8Zał. nr 9
Plan dotacji celowych i 
przedmiotowych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Admin1</cp:lastModifiedBy>
  <cp:lastPrinted>2009-02-02T10:21:35Z</cp:lastPrinted>
  <dcterms:created xsi:type="dcterms:W3CDTF">2005-01-26T07:18:18Z</dcterms:created>
  <dcterms:modified xsi:type="dcterms:W3CDTF">2009-02-02T10:21:40Z</dcterms:modified>
  <cp:category/>
  <cp:version/>
  <cp:contentType/>
  <cp:contentStatus/>
</cp:coreProperties>
</file>