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2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<sst xmlns="http://schemas.openxmlformats.org/spreadsheetml/2006/main" count="457" uniqueCount="232">
  <si>
    <t>Gospodarka odpadami</t>
  </si>
  <si>
    <t>Dotacje celowe otrzymane z budżetu państwa na realizację własnych</t>
  </si>
  <si>
    <t>Oświata i wychowanie</t>
  </si>
  <si>
    <t>Podatek od nieruchomości</t>
  </si>
  <si>
    <t>Gospodarka gruntami i nieruchomościami</t>
  </si>
  <si>
    <t>Kultura i ochrona dziedzictwa narodowego</t>
  </si>
  <si>
    <t>terytorialnego</t>
  </si>
  <si>
    <t>Straż Miejska</t>
  </si>
  <si>
    <t>administracji rządowej</t>
  </si>
  <si>
    <t>Dochody z najmu i dzierżawy składników majątkowych Skarbu</t>
  </si>
  <si>
    <t>Pozostałe zadania w zakresie kultury</t>
  </si>
  <si>
    <t>Usługi opiekuńcze i specjalistyczne usługi opiekuńcze</t>
  </si>
  <si>
    <t>Ochrona zdrowia</t>
  </si>
  <si>
    <t>Podatek dochodowy od osób prawnych</t>
  </si>
  <si>
    <t>Podatek dochodowy od osób fizycznych</t>
  </si>
  <si>
    <t>nieruchomości</t>
  </si>
  <si>
    <t>gmin), powiatów (związków powiatów), samorządów województw,</t>
  </si>
  <si>
    <t>Środki na dofinansowanie własnych zadań bieżących gmin (związków</t>
  </si>
  <si>
    <t>produktowych</t>
  </si>
  <si>
    <t>Wpływy i wydatki związane z gromadzeniem środków z opłat</t>
  </si>
  <si>
    <t>Pomoc społeczna</t>
  </si>
  <si>
    <t>Udziały gmin w podatkach stanowiących dochód budżetu państwa</t>
  </si>
  <si>
    <t>Wpływy z opłaty skarbowej</t>
  </si>
  <si>
    <t>formie karty podatkowej</t>
  </si>
  <si>
    <t>Wpływy z opłaty produktowej</t>
  </si>
  <si>
    <t>Ośrodki pomocy społecznej</t>
  </si>
  <si>
    <t>rentowe z ubezpieczenia społecznego</t>
  </si>
  <si>
    <t>Wpływy z innych opłat stanowiących dochody jednostek samorządu</t>
  </si>
  <si>
    <t>Podatek od spadków i darowizn</t>
  </si>
  <si>
    <t>Odsetki od nieterminowych wpłat z tytułu podatków i opłat</t>
  </si>
  <si>
    <t>Ośrodki informacji turystycznej</t>
  </si>
  <si>
    <t>podobnym charakterze</t>
  </si>
  <si>
    <t>Treść</t>
  </si>
  <si>
    <t>Dział</t>
  </si>
  <si>
    <t>Oświetlenie ulic, placów i dróg</t>
  </si>
  <si>
    <t>Różne rozliczenia finansowe</t>
  </si>
  <si>
    <t>Podatek od posiadania psów</t>
  </si>
  <si>
    <t>prawa</t>
  </si>
  <si>
    <t>Świadczenia rodzinne oraz składki na ubezpieczenia emerytalne i</t>
  </si>
  <si>
    <t>Podatek rolny</t>
  </si>
  <si>
    <t>cywilnoprawnych, podatku od spadków i darowizn oraz podatków i</t>
  </si>
  <si>
    <t>Urzędy wojewódzkie</t>
  </si>
  <si>
    <t>Wpływy z usług</t>
  </si>
  <si>
    <t>pozyskane z innych źródeł</t>
  </si>
  <si>
    <t>Różne rozliczenia</t>
  </si>
  <si>
    <t>Wpływy z opłaty eksploatacyjnej</t>
  </si>
  <si>
    <t>Wpływy z opłaty administracyjnej za czynności urzędowe</t>
  </si>
  <si>
    <t>Wpływy z różnych dochodów</t>
  </si>
  <si>
    <t>Składki na ubezpieczenie zdrowotne opłacane za osoby pobierające</t>
  </si>
  <si>
    <t>Szkoły podstawowe</t>
  </si>
  <si>
    <t>zleconych gminom ustawami</t>
  </si>
  <si>
    <t>zleconych gminie (związkom gmin) ustawami</t>
  </si>
  <si>
    <t>Wpływy z opłat za zarząd, użytkowanie i użytkowanie wieczyste</t>
  </si>
  <si>
    <t>Wpływy z różnych opłat</t>
  </si>
  <si>
    <t xml:space="preserve">rodzinne </t>
  </si>
  <si>
    <t>Wpływy  z opłat za zezwolenia na sprzedaż alkoholu</t>
  </si>
  <si>
    <t>Przeciwdziałanie alkoholizmowi</t>
  </si>
  <si>
    <t>Część równoważąca subwencji ogólnej dla gmin</t>
  </si>
  <si>
    <t>Dochody od osób prawnych, od osób fizycznych i od innych</t>
  </si>
  <si>
    <t>Urzędy naczelnych organów władzy państwowej, kontroli i</t>
  </si>
  <si>
    <t>bieżących z zakresu administracji rządowej  oraz innych zadań</t>
  </si>
  <si>
    <t>zadań bieżących gmin ( związków gmin)</t>
  </si>
  <si>
    <t>Wpływy z opłaty targowej</t>
  </si>
  <si>
    <t>związane z ich poborem</t>
  </si>
  <si>
    <t>Gospodarka mieszkaniowa</t>
  </si>
  <si>
    <t>Pozostała działalność</t>
  </si>
  <si>
    <t>Część oświatowa subwencji ogólnej dla jednostek samorządu</t>
  </si>
  <si>
    <t>Podatek leśny</t>
  </si>
  <si>
    <t>zaliczanych do sektora finansów publicznych oraz innych umów o</t>
  </si>
  <si>
    <t>Gospodarka komunalna i ochrona środowiska</t>
  </si>
  <si>
    <t>Podatek od czynności cywilnoprawnych</t>
  </si>
  <si>
    <t>inwestycyjne z zakresu administracji rządowej oraz innych zadań</t>
  </si>
  <si>
    <t>realizowane przez gminę na podstawie porozumień z organami</t>
  </si>
  <si>
    <t>Dotacje celowe otrzymane z budżetu państwa na realizację zadań</t>
  </si>
  <si>
    <t>Administracja publiczna</t>
  </si>
  <si>
    <t>Rolnictwo i łowiectwo</t>
  </si>
  <si>
    <t>Razem</t>
  </si>
  <si>
    <t>niektóre świadczenia z pomocy społecznej oraz niektóre świadczenia</t>
  </si>
  <si>
    <t>Pobór podatków, opłat i niepodatkowych należności budżetowych</t>
  </si>
  <si>
    <t>Podatek od środków transportowych</t>
  </si>
  <si>
    <t>Wpływy z podatku rolnego, podatku leśnego, podatku od czynności</t>
  </si>
  <si>
    <t>Podatek od działalności gospodarczej osób fizycznych, opłacany w</t>
  </si>
  <si>
    <t>jednostek nieposiadających osobowości prawnej oraz wydatki</t>
  </si>
  <si>
    <t>Grzywny, mandaty i inne kary pieniężne od ludności</t>
  </si>
  <si>
    <t>Dotacje celowe otrzymane z budżetu państwa na inwestycje i zakupy</t>
  </si>
  <si>
    <t>Turystyka</t>
  </si>
  <si>
    <t>Rozdział</t>
  </si>
  <si>
    <t>Przedszkola</t>
  </si>
  <si>
    <t>Urzędu naczelnych organów władzy państwowej, kontroli i ochrony</t>
  </si>
  <si>
    <t>ochrony prawa oraz sądownictwa</t>
  </si>
  <si>
    <t>Państwa, jednostek samorządu terytorialnego  lub innych jednostek</t>
  </si>
  <si>
    <t>Subwencje ogólne z budżetu państwa</t>
  </si>
  <si>
    <t>Wpływy z podatku dochodowego od osób fizycznych</t>
  </si>
  <si>
    <t>Obrona cywilna</t>
  </si>
  <si>
    <t>Bezpieczeństwo publiczne i ochrona przeciwpożarowa</t>
  </si>
  <si>
    <t>Dotacje celowe otrzymane z budżetu państwa na zadania bieżące</t>
  </si>
  <si>
    <t>Zasiłki i pomoc w naturze oraz składki na ubezpieczenia społeczne</t>
  </si>
  <si>
    <t>Część wyrównawcza subwencji ogólnej dla gmin</t>
  </si>
  <si>
    <t>Wpływy z różnych rozliczeń</t>
  </si>
  <si>
    <t>terytorialnego na podstawie ustaw</t>
  </si>
  <si>
    <t>Pozostałe odsetki</t>
  </si>
  <si>
    <t>Kultura fizyczna i sport</t>
  </si>
  <si>
    <t>Obiekty sportowe</t>
  </si>
  <si>
    <t>Dotacje celowe otrzymane ze środków specjalnych na finansowanie lub</t>
  </si>
  <si>
    <t>dofinansowanie zadań inwestycyjnych</t>
  </si>
  <si>
    <t>Wyszczególnienie</t>
  </si>
  <si>
    <t>Zarządy melioracji i urządzeń wodnych</t>
  </si>
  <si>
    <t>Wydatki bieżące</t>
  </si>
  <si>
    <t>Izby rolnicze</t>
  </si>
  <si>
    <t>Wydatki majątkowe</t>
  </si>
  <si>
    <t>Transport i łączność</t>
  </si>
  <si>
    <t>Drogi publiczne gminne</t>
  </si>
  <si>
    <t>Drogi wewnętrzne</t>
  </si>
  <si>
    <t>Działalność usługowa</t>
  </si>
  <si>
    <t>Plany zagospodarowania przestrzennego</t>
  </si>
  <si>
    <t>Prace geodezyjne i kartograficzne (nieinwestycyjne)</t>
  </si>
  <si>
    <t>Cmentarze</t>
  </si>
  <si>
    <t>Rady gmin (miast i miast na prawach powiatu)</t>
  </si>
  <si>
    <t>Urzędy gmin (miast i miast na prawach powiatu)</t>
  </si>
  <si>
    <t>Ochotnicze straże pożarne</t>
  </si>
  <si>
    <t>Obsługa długu publicznego</t>
  </si>
  <si>
    <t>Obsługa kredytów podmiotów krajowych</t>
  </si>
  <si>
    <t>Rezerwy ogólne i celowe</t>
  </si>
  <si>
    <t>Gimnazja</t>
  </si>
  <si>
    <t>Dowożenie uczniów do szkół</t>
  </si>
  <si>
    <t>Dokształcanie i doskonalenie nauczycieli</t>
  </si>
  <si>
    <t>Dodatki mieszkaniowe</t>
  </si>
  <si>
    <t>Edukacyjna opieka wychowawcza</t>
  </si>
  <si>
    <t>Gospodarka ściekowa i ochrona wód</t>
  </si>
  <si>
    <t>Oczyszczanie miast i wsi</t>
  </si>
  <si>
    <t>Utrzymanie zieleni w miastach i gminach</t>
  </si>
  <si>
    <t>Zadania w zakresie kinematografii</t>
  </si>
  <si>
    <t>Domy i ośrodki kultury, świetlice i kluby</t>
  </si>
  <si>
    <t>Biblioteki</t>
  </si>
  <si>
    <t>Ochrona i konserwacja zabytków</t>
  </si>
  <si>
    <t>Zadania w zakresie kultury fizycznej i sportu</t>
  </si>
  <si>
    <t>Załącznik Nr 1</t>
  </si>
  <si>
    <t>Tabela porównawcza</t>
  </si>
  <si>
    <t>dochodów budżetu w roku</t>
  </si>
  <si>
    <t>planowanym i poprzednim</t>
  </si>
  <si>
    <t>Rozdz.</t>
  </si>
  <si>
    <t>Par.</t>
  </si>
  <si>
    <t>%</t>
  </si>
  <si>
    <t>Schroniska dla zwierząt</t>
  </si>
  <si>
    <t>Załącznik Nr 2</t>
  </si>
  <si>
    <t>wydatków budżetu w roku</t>
  </si>
  <si>
    <t>Załącznik Nr 3</t>
  </si>
  <si>
    <t>Prognoza zadłużenia Gminy</t>
  </si>
  <si>
    <t>na okres spłaty zobowiązań</t>
  </si>
  <si>
    <t>Prognoza długu</t>
  </si>
  <si>
    <t>2006 r.</t>
  </si>
  <si>
    <t xml:space="preserve">2007 r. </t>
  </si>
  <si>
    <t>2008 r.</t>
  </si>
  <si>
    <t>1</t>
  </si>
  <si>
    <t>Dochody własne, w tym:</t>
  </si>
  <si>
    <t>- udziały w dochodach budżetu państwa</t>
  </si>
  <si>
    <t>-dochody ze sprzedaży mienia</t>
  </si>
  <si>
    <t>2</t>
  </si>
  <si>
    <t>Subwencje</t>
  </si>
  <si>
    <t>3</t>
  </si>
  <si>
    <t>Dotacje celowe na zadania zlecone</t>
  </si>
  <si>
    <t>4</t>
  </si>
  <si>
    <t>Dotacje celowe na zadania własne i powierzone</t>
  </si>
  <si>
    <t>I. Ogółem dochody (1+2+3+4)</t>
  </si>
  <si>
    <t>5</t>
  </si>
  <si>
    <t>Kredyty i pożyczki</t>
  </si>
  <si>
    <t>6</t>
  </si>
  <si>
    <t>Sprzedaż papierów wartościowych</t>
  </si>
  <si>
    <t>7</t>
  </si>
  <si>
    <t>Prywatyzacja majątku</t>
  </si>
  <si>
    <t>8</t>
  </si>
  <si>
    <t>Nadwyżka budżetu</t>
  </si>
  <si>
    <t>9</t>
  </si>
  <si>
    <t>Wolne środki</t>
  </si>
  <si>
    <t>10</t>
  </si>
  <si>
    <t>Spłata pożyczek udzielonych</t>
  </si>
  <si>
    <t>II. Ogółem przychody (5+6+7+8+9+10)</t>
  </si>
  <si>
    <t>11</t>
  </si>
  <si>
    <t>Wydatki bieżące, w tym:</t>
  </si>
  <si>
    <t>- potencjalne spłaty poręczeń wraz z odsetkami</t>
  </si>
  <si>
    <t>- odsetki od kredytów i pożyczek</t>
  </si>
  <si>
    <t>- odsetki i dyskonto od wyemitowanych papierów wartościowych</t>
  </si>
  <si>
    <t>12</t>
  </si>
  <si>
    <t>III. Ogółem wydatki(11+12)</t>
  </si>
  <si>
    <t>13</t>
  </si>
  <si>
    <t>Raty spłat kredytów i pożyczek</t>
  </si>
  <si>
    <t>14</t>
  </si>
  <si>
    <t>Wykup wyemitowanych papierów wartościowych</t>
  </si>
  <si>
    <t>15</t>
  </si>
  <si>
    <t>Pozostałe rozchody (wymienić jakie)</t>
  </si>
  <si>
    <t>IV. Ogółem rozchody (13+14+15)</t>
  </si>
  <si>
    <t>Wynik finansowy (I+II+III+IV)</t>
  </si>
  <si>
    <t>V. Łączne raty spłat kredytów i pożyczek wraz z odsetkami</t>
  </si>
  <si>
    <t>VI. Zadłużenie</t>
  </si>
  <si>
    <t>VII. Wyłączenia na podstawie art. 113 ust. 3 ustawy o finansach publicznych (raty i odsetki)</t>
  </si>
  <si>
    <t>VIII. Wskaźnik w % liczony wg art. 113 ustawy o finansach publicznych</t>
  </si>
  <si>
    <t>IX. Wyłączenia na podstawie art. 114 ust. 3 ustawy o finansach publicznych</t>
  </si>
  <si>
    <t>X. Wskaźnik w % liczony wg art. 114 ustawy o finansach publicznych</t>
  </si>
  <si>
    <t>0490</t>
  </si>
  <si>
    <t>Wpływy z innych lokalnych opłat pobieranych przez jednostki</t>
  </si>
  <si>
    <t>samorządu terytorialnego na podst. odręnych ustaw</t>
  </si>
  <si>
    <t>0770</t>
  </si>
  <si>
    <t xml:space="preserve">Wpłaty z tyt. odpłatnego nabycia prawa własności oraz prawa </t>
  </si>
  <si>
    <t>wieczystego użytkowania</t>
  </si>
  <si>
    <t>x</t>
  </si>
  <si>
    <t>cywilnoprawnych, podatków i opłat lokalnych od osób prawnych</t>
  </si>
  <si>
    <t>i innych jednostek organizacyjnych</t>
  </si>
  <si>
    <t>opłat lokalnych od osób fizycznych</t>
  </si>
  <si>
    <t>OBJAŚNIENIA DO BUDŻETU GMINY PACZKÓW NA 2006 R.</t>
  </si>
  <si>
    <t>Przewidywane wykonanie 2005r.</t>
  </si>
  <si>
    <t>Plan na 2006r.</t>
  </si>
  <si>
    <t>Drogi publiczne powiatowe</t>
  </si>
  <si>
    <t>Wybory Pezydenta Rzeczypospolitej Polskiej</t>
  </si>
  <si>
    <t>Wybory do Sejmu i Senatu</t>
  </si>
  <si>
    <t>Pomoc materialna dla uczniów</t>
  </si>
  <si>
    <t>0690</t>
  </si>
  <si>
    <t>2390</t>
  </si>
  <si>
    <t>Wpływy do budżetu ze środków specjalnych</t>
  </si>
  <si>
    <t>0920</t>
  </si>
  <si>
    <t>Wybory Prezydenta Rzeczypospolitej Polskiej</t>
  </si>
  <si>
    <t>Wpływy ze sprzedaży składników majątkowych</t>
  </si>
  <si>
    <t>Ochrona powietrza atmosferycznego i klimatu</t>
  </si>
  <si>
    <t xml:space="preserve">Dotacje otrzymane z funduszy celowych na finansowanie lub </t>
  </si>
  <si>
    <t>dofinansowanie kosztów realizacji inwestycji i zakupów inwestycyjnych</t>
  </si>
  <si>
    <t>jednostek sektora finansów publicznych</t>
  </si>
  <si>
    <t xml:space="preserve">Dotacje ceowe otrzymane z powiatu na zadania bieżące realizowane na </t>
  </si>
  <si>
    <t xml:space="preserve">podstawie porozumień (umów) między jednostkami samorządu </t>
  </si>
  <si>
    <t>Środki na dofinansowanie własnych inwestycji gmin ( związków gmin ),</t>
  </si>
  <si>
    <t xml:space="preserve">powiatów ( związków powiatów ), samorządów województw, </t>
  </si>
  <si>
    <t>OBJAŚNIENIA DO PROJEKTU BUDŻETU GMINY PACZKÓW NA 2006 R.</t>
  </si>
  <si>
    <t>Wpływy ze sprzedaży wyrobów</t>
  </si>
  <si>
    <t>zaciągniętych do 31.12.2005r.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</si>
</sst>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0.00"/>
    <numFmt numFmtId="174" formatCode="00000"/>
    <numFmt numFmtId="175" formatCode="??0.00"/>
    <numFmt numFmtId="176" formatCode="0000"/>
    <numFmt numFmtId="177" formatCode="????"/>
    <numFmt numFmtId="178" formatCode="???"/>
    <numFmt numFmtId="179" formatCode="??,??0.00"/>
    <numFmt numFmtId="180" formatCode="?????"/>
    <numFmt numFmtId="181" formatCode="?,???,??0.00"/>
    <numFmt numFmtId="182" formatCode="???,??0.00"/>
    <numFmt numFmtId="183" formatCode="?"/>
    <numFmt numFmtId="184" formatCode="?0.00"/>
    <numFmt numFmtId="185" formatCode="??,???,??0.00"/>
    <numFmt numFmtId="186" formatCode="#,##0\ _z_ł"/>
    <numFmt numFmtId="187" formatCode="#,##0.00\ &quot;zł&quot;"/>
    <numFmt numFmtId="188" formatCode="###,###,###"/>
    <numFmt numFmtId="189" formatCode="#,##0\ &quot;zł&quot;"/>
  </numFmts>
  <fonts count="15">
    <font>
      <sz val="10"/>
      <name val="Arial"/>
      <family val="0"/>
    </font>
    <font>
      <sz val="10"/>
      <name val="Times New Roman"/>
      <family val="1"/>
    </font>
    <font>
      <b/>
      <sz val="8.5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8.5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187" fontId="3" fillId="0" borderId="1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7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/>
    </xf>
    <xf numFmtId="187" fontId="3" fillId="0" borderId="4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left" vertical="top"/>
    </xf>
    <xf numFmtId="187" fontId="4" fillId="0" borderId="4" xfId="0" applyNumberFormat="1" applyFont="1" applyBorder="1" applyAlignment="1">
      <alignment horizontal="right" vertical="top"/>
    </xf>
    <xf numFmtId="187" fontId="1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right" vertical="top"/>
    </xf>
    <xf numFmtId="0" fontId="0" fillId="0" borderId="4" xfId="0" applyBorder="1" applyAlignment="1">
      <alignment/>
    </xf>
    <xf numFmtId="187" fontId="1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0" fontId="0" fillId="0" borderId="0" xfId="0" applyBorder="1" applyAlignment="1">
      <alignment/>
    </xf>
    <xf numFmtId="187" fontId="1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0" fontId="4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87" fontId="3" fillId="0" borderId="8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left"/>
    </xf>
    <xf numFmtId="172" fontId="3" fillId="0" borderId="9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17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187" fontId="4" fillId="0" borderId="1" xfId="0" applyNumberFormat="1" applyFont="1" applyBorder="1" applyAlignment="1">
      <alignment horizontal="right" vertical="top"/>
    </xf>
    <xf numFmtId="176" fontId="4" fillId="0" borderId="1" xfId="0" applyNumberFormat="1" applyFont="1" applyBorder="1" applyAlignment="1">
      <alignment horizontal="center" vertical="top"/>
    </xf>
    <xf numFmtId="177" fontId="4" fillId="0" borderId="1" xfId="0" applyNumberFormat="1" applyFont="1" applyBorder="1" applyAlignment="1">
      <alignment horizontal="center" vertical="top"/>
    </xf>
    <xf numFmtId="178" fontId="3" fillId="0" borderId="9" xfId="0" applyNumberFormat="1" applyFont="1" applyBorder="1" applyAlignment="1">
      <alignment horizontal="center" vertical="top"/>
    </xf>
    <xf numFmtId="180" fontId="4" fillId="0" borderId="1" xfId="0" applyNumberFormat="1" applyFont="1" applyBorder="1" applyAlignment="1">
      <alignment horizontal="center" vertical="top"/>
    </xf>
    <xf numFmtId="10" fontId="7" fillId="0" borderId="10" xfId="0" applyNumberFormat="1" applyFont="1" applyBorder="1" applyAlignment="1">
      <alignment/>
    </xf>
    <xf numFmtId="10" fontId="9" fillId="0" borderId="10" xfId="0" applyNumberFormat="1" applyFont="1" applyBorder="1" applyAlignment="1">
      <alignment/>
    </xf>
    <xf numFmtId="10" fontId="9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174" fontId="4" fillId="0" borderId="14" xfId="0" applyNumberFormat="1" applyFont="1" applyBorder="1" applyAlignment="1">
      <alignment horizontal="center" vertical="top"/>
    </xf>
    <xf numFmtId="180" fontId="4" fillId="0" borderId="14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center"/>
    </xf>
    <xf numFmtId="187" fontId="9" fillId="0" borderId="3" xfId="0" applyNumberFormat="1" applyFont="1" applyBorder="1" applyAlignment="1">
      <alignment horizontal="center" vertical="center"/>
    </xf>
    <xf numFmtId="187" fontId="7" fillId="0" borderId="4" xfId="0" applyNumberFormat="1" applyFont="1" applyBorder="1" applyAlignment="1">
      <alignment/>
    </xf>
    <xf numFmtId="187" fontId="9" fillId="0" borderId="4" xfId="0" applyNumberFormat="1" applyFont="1" applyBorder="1" applyAlignment="1">
      <alignment/>
    </xf>
    <xf numFmtId="187" fontId="7" fillId="0" borderId="4" xfId="0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10" fontId="13" fillId="0" borderId="18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10" fontId="6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0" fontId="13" fillId="0" borderId="18" xfId="0" applyNumberFormat="1" applyFont="1" applyBorder="1" applyAlignment="1">
      <alignment/>
    </xf>
    <xf numFmtId="172" fontId="3" fillId="0" borderId="12" xfId="0" applyNumberFormat="1" applyFont="1" applyBorder="1" applyAlignment="1">
      <alignment horizontal="center" vertical="top"/>
    </xf>
    <xf numFmtId="178" fontId="3" fillId="0" borderId="12" xfId="0" applyNumberFormat="1" applyFont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left"/>
    </xf>
    <xf numFmtId="187" fontId="12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0" fillId="0" borderId="0" xfId="15" applyNumberFormat="1" applyFont="1">
      <alignment/>
      <protection/>
    </xf>
    <xf numFmtId="49" fontId="1" fillId="0" borderId="0" xfId="15" applyNumberFormat="1" applyFont="1">
      <alignment/>
      <protection/>
    </xf>
    <xf numFmtId="0" fontId="1" fillId="0" borderId="0" xfId="15" applyFont="1">
      <alignment/>
      <protection/>
    </xf>
    <xf numFmtId="0" fontId="7" fillId="0" borderId="0" xfId="15" applyFont="1">
      <alignment/>
      <protection/>
    </xf>
    <xf numFmtId="0" fontId="0" fillId="0" borderId="0" xfId="15">
      <alignment/>
      <protection/>
    </xf>
    <xf numFmtId="0" fontId="7" fillId="0" borderId="1" xfId="15" applyFont="1" applyBorder="1" applyAlignment="1">
      <alignment horizontal="center" vertical="center"/>
      <protection/>
    </xf>
    <xf numFmtId="49" fontId="7" fillId="0" borderId="1" xfId="15" applyNumberFormat="1" applyFont="1" applyBorder="1" applyAlignment="1">
      <alignment horizontal="center" vertical="center"/>
      <protection/>
    </xf>
    <xf numFmtId="49" fontId="7" fillId="0" borderId="1" xfId="15" applyNumberFormat="1" applyFont="1" applyBorder="1" applyAlignment="1">
      <alignment vertical="center"/>
      <protection/>
    </xf>
    <xf numFmtId="49" fontId="9" fillId="0" borderId="1" xfId="15" applyNumberFormat="1" applyFont="1" applyBorder="1" applyAlignment="1">
      <alignment horizontal="left" vertical="center"/>
      <protection/>
    </xf>
    <xf numFmtId="49" fontId="9" fillId="0" borderId="1" xfId="15" applyNumberFormat="1" applyFont="1" applyBorder="1" applyAlignment="1">
      <alignment vertical="center"/>
      <protection/>
    </xf>
    <xf numFmtId="3" fontId="9" fillId="0" borderId="1" xfId="15" applyNumberFormat="1" applyFont="1" applyBorder="1" applyAlignment="1">
      <alignment vertical="center"/>
      <protection/>
    </xf>
    <xf numFmtId="9" fontId="9" fillId="0" borderId="1" xfId="15" applyNumberFormat="1" applyFont="1" applyBorder="1" applyAlignment="1">
      <alignment vertical="center"/>
      <protection/>
    </xf>
    <xf numFmtId="49" fontId="0" fillId="0" borderId="0" xfId="15" applyNumberFormat="1">
      <alignment/>
      <protection/>
    </xf>
    <xf numFmtId="187" fontId="7" fillId="0" borderId="0" xfId="0" applyNumberFormat="1" applyFont="1" applyBorder="1" applyAlignment="1">
      <alignment/>
    </xf>
    <xf numFmtId="187" fontId="3" fillId="0" borderId="7" xfId="0" applyNumberFormat="1" applyFont="1" applyBorder="1" applyAlignment="1">
      <alignment horizontal="center" vertical="center" wrapText="1"/>
    </xf>
    <xf numFmtId="187" fontId="9" fillId="0" borderId="7" xfId="0" applyNumberFormat="1" applyFont="1" applyBorder="1" applyAlignment="1">
      <alignment horizontal="center" vertical="center"/>
    </xf>
    <xf numFmtId="187" fontId="7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187" fontId="7" fillId="0" borderId="5" xfId="0" applyNumberFormat="1" applyFont="1" applyBorder="1" applyAlignment="1">
      <alignment/>
    </xf>
    <xf numFmtId="189" fontId="7" fillId="0" borderId="1" xfId="15" applyNumberFormat="1" applyFont="1" applyBorder="1" applyAlignment="1">
      <alignment vertical="center"/>
      <protection/>
    </xf>
    <xf numFmtId="189" fontId="9" fillId="0" borderId="1" xfId="15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8" fontId="4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87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 vertical="top"/>
    </xf>
    <xf numFmtId="10" fontId="6" fillId="0" borderId="18" xfId="0" applyNumberFormat="1" applyFont="1" applyBorder="1" applyAlignment="1">
      <alignment horizontal="center"/>
    </xf>
    <xf numFmtId="10" fontId="6" fillId="0" borderId="18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49" fontId="9" fillId="0" borderId="23" xfId="15" applyNumberFormat="1" applyFont="1" applyBorder="1" applyAlignment="1">
      <alignment vertical="center" wrapText="1"/>
      <protection/>
    </xf>
    <xf numFmtId="0" fontId="0" fillId="0" borderId="24" xfId="15" applyBorder="1" applyAlignment="1">
      <alignment vertical="center" wrapText="1"/>
      <protection/>
    </xf>
    <xf numFmtId="49" fontId="9" fillId="0" borderId="1" xfId="15" applyNumberFormat="1" applyFont="1" applyBorder="1" applyAlignment="1">
      <alignment horizontal="center" vertical="center"/>
      <protection/>
    </xf>
    <xf numFmtId="49" fontId="7" fillId="0" borderId="1" xfId="15" applyNumberFormat="1" applyFont="1" applyBorder="1" applyAlignment="1">
      <alignment horizontal="center" vertical="center"/>
      <protection/>
    </xf>
    <xf numFmtId="0" fontId="9" fillId="0" borderId="23" xfId="15" applyFont="1" applyBorder="1" applyAlignment="1">
      <alignment horizontal="center" vertical="center"/>
      <protection/>
    </xf>
    <xf numFmtId="0" fontId="9" fillId="0" borderId="25" xfId="15" applyFont="1" applyBorder="1" applyAlignment="1">
      <alignment horizontal="center" vertical="center"/>
      <protection/>
    </xf>
    <xf numFmtId="0" fontId="9" fillId="0" borderId="24" xfId="15" applyFont="1" applyBorder="1" applyAlignment="1">
      <alignment horizontal="center" vertical="center"/>
      <protection/>
    </xf>
  </cellXfs>
  <cellStyles count="2">
    <cellStyle name="Normal" xfId="0"/>
    <cellStyle name="Normalny_Objaśnienia do budżetu na 2005 r.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38566725"/>
          <a:ext cx="838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4"/>
  <sheetViews>
    <sheetView showGridLines="0" workbookViewId="0" topLeftCell="A231">
      <selection activeCell="E269" sqref="E269"/>
    </sheetView>
  </sheetViews>
  <sheetFormatPr defaultColWidth="9.140625" defaultRowHeight="12" customHeight="1"/>
  <cols>
    <col min="1" max="1" width="4.140625" style="2" customWidth="1"/>
    <col min="2" max="2" width="5.57421875" style="86" customWidth="1"/>
    <col min="3" max="3" width="4.8515625" style="86" customWidth="1"/>
    <col min="4" max="4" width="47.7109375" style="1" bestFit="1" customWidth="1"/>
    <col min="5" max="5" width="13.28125" style="82" customWidth="1"/>
    <col min="6" max="6" width="13.57421875" style="82" customWidth="1"/>
    <col min="7" max="7" width="7.8515625" style="91" customWidth="1"/>
    <col min="8" max="16384" width="9.140625" style="1" customWidth="1"/>
  </cols>
  <sheetData>
    <row r="1" spans="1:6" ht="15.75" customHeight="1">
      <c r="A1" s="26" t="s">
        <v>208</v>
      </c>
      <c r="F1" s="82" t="s">
        <v>136</v>
      </c>
    </row>
    <row r="2" ht="19.5" customHeight="1">
      <c r="F2" s="82" t="s">
        <v>137</v>
      </c>
    </row>
    <row r="3" ht="12" customHeight="1">
      <c r="F3" s="82" t="s">
        <v>138</v>
      </c>
    </row>
    <row r="4" ht="12" customHeight="1">
      <c r="F4" s="82" t="s">
        <v>139</v>
      </c>
    </row>
    <row r="5" ht="8.25" customHeight="1" thickBot="1"/>
    <row r="6" spans="1:7" ht="32.25" thickTop="1">
      <c r="A6" s="23" t="s">
        <v>33</v>
      </c>
      <c r="B6" s="87" t="s">
        <v>140</v>
      </c>
      <c r="C6" s="87" t="s">
        <v>141</v>
      </c>
      <c r="D6" s="24" t="s">
        <v>32</v>
      </c>
      <c r="E6" s="83" t="s">
        <v>209</v>
      </c>
      <c r="F6" s="84" t="s">
        <v>210</v>
      </c>
      <c r="G6" s="92" t="s">
        <v>142</v>
      </c>
    </row>
    <row r="7" spans="1:7" ht="12" customHeight="1">
      <c r="A7" s="27">
        <v>10</v>
      </c>
      <c r="B7" s="88"/>
      <c r="C7" s="88"/>
      <c r="D7" s="28" t="s">
        <v>75</v>
      </c>
      <c r="E7" s="4">
        <f>SUM(E9)</f>
        <v>750</v>
      </c>
      <c r="F7" s="4">
        <f>SUM(F9)</f>
        <v>750</v>
      </c>
      <c r="G7" s="38">
        <f>F7/E7</f>
        <v>1</v>
      </c>
    </row>
    <row r="8" spans="1:7" ht="12" customHeight="1">
      <c r="A8" s="27"/>
      <c r="B8" s="88"/>
      <c r="C8" s="88"/>
      <c r="D8" s="28"/>
      <c r="E8" s="4"/>
      <c r="F8" s="85"/>
      <c r="G8" s="38"/>
    </row>
    <row r="9" spans="1:7" ht="12" customHeight="1">
      <c r="A9" s="29"/>
      <c r="B9" s="30">
        <v>1095</v>
      </c>
      <c r="C9" s="88"/>
      <c r="D9" s="31" t="s">
        <v>65</v>
      </c>
      <c r="E9" s="32">
        <f>SUM(E10)</f>
        <v>750</v>
      </c>
      <c r="F9" s="32">
        <f>SUM(F10)</f>
        <v>750</v>
      </c>
      <c r="G9" s="37">
        <f>F9/E9</f>
        <v>1</v>
      </c>
    </row>
    <row r="10" spans="1:7" ht="12" customHeight="1">
      <c r="A10" s="29"/>
      <c r="B10" s="88"/>
      <c r="C10" s="33">
        <v>750</v>
      </c>
      <c r="D10" s="31" t="s">
        <v>9</v>
      </c>
      <c r="E10" s="32">
        <v>750</v>
      </c>
      <c r="F10" s="85">
        <v>750</v>
      </c>
      <c r="G10" s="37">
        <f>F10/E10</f>
        <v>1</v>
      </c>
    </row>
    <row r="11" spans="1:7" ht="12" customHeight="1">
      <c r="A11" s="29"/>
      <c r="B11" s="88"/>
      <c r="C11" s="88"/>
      <c r="D11" s="31" t="s">
        <v>90</v>
      </c>
      <c r="E11" s="85"/>
      <c r="F11" s="85"/>
      <c r="G11" s="37"/>
    </row>
    <row r="12" spans="1:7" ht="12" customHeight="1">
      <c r="A12" s="29"/>
      <c r="B12" s="88"/>
      <c r="C12" s="88"/>
      <c r="D12" s="31" t="s">
        <v>68</v>
      </c>
      <c r="E12" s="85"/>
      <c r="F12" s="85"/>
      <c r="G12" s="37"/>
    </row>
    <row r="13" spans="1:7" ht="12" customHeight="1">
      <c r="A13" s="29"/>
      <c r="B13" s="88"/>
      <c r="C13" s="88"/>
      <c r="D13" s="31" t="s">
        <v>31</v>
      </c>
      <c r="E13" s="85"/>
      <c r="F13" s="85"/>
      <c r="G13" s="37"/>
    </row>
    <row r="14" spans="1:7" ht="12" customHeight="1">
      <c r="A14" s="29"/>
      <c r="B14" s="88"/>
      <c r="C14" s="88"/>
      <c r="D14" s="31"/>
      <c r="E14" s="85"/>
      <c r="F14" s="85"/>
      <c r="G14" s="37"/>
    </row>
    <row r="15" spans="1:7" s="104" customFormat="1" ht="12" customHeight="1">
      <c r="A15" s="101">
        <v>600</v>
      </c>
      <c r="B15" s="102"/>
      <c r="C15" s="102"/>
      <c r="D15" s="28" t="s">
        <v>110</v>
      </c>
      <c r="E15" s="103">
        <f>SUM(E17)</f>
        <v>8454</v>
      </c>
      <c r="F15" s="103">
        <f>SUM(F17)</f>
        <v>10000</v>
      </c>
      <c r="G15" s="38">
        <f>F15/E15</f>
        <v>1.1828720132481665</v>
      </c>
    </row>
    <row r="16" spans="1:7" s="91" customFormat="1" ht="12" customHeight="1">
      <c r="A16" s="100"/>
      <c r="B16" s="88"/>
      <c r="C16" s="88"/>
      <c r="D16" s="31"/>
      <c r="E16" s="85"/>
      <c r="F16" s="85"/>
      <c r="G16" s="37"/>
    </row>
    <row r="17" spans="1:7" s="91" customFormat="1" ht="12" customHeight="1">
      <c r="A17" s="100"/>
      <c r="B17" s="88">
        <v>60016</v>
      </c>
      <c r="C17" s="88"/>
      <c r="D17" s="31" t="s">
        <v>111</v>
      </c>
      <c r="E17" s="85">
        <f>SUM(E18:E19)</f>
        <v>8454</v>
      </c>
      <c r="F17" s="85">
        <f>SUM(F18:F19)</f>
        <v>10000</v>
      </c>
      <c r="G17" s="37">
        <f>F17/E17</f>
        <v>1.1828720132481665</v>
      </c>
    </row>
    <row r="18" spans="1:7" s="91" customFormat="1" ht="12" customHeight="1">
      <c r="A18" s="100"/>
      <c r="B18" s="88"/>
      <c r="C18" s="89" t="s">
        <v>215</v>
      </c>
      <c r="D18" s="31" t="s">
        <v>53</v>
      </c>
      <c r="E18" s="85">
        <v>6693</v>
      </c>
      <c r="F18" s="85">
        <v>10000</v>
      </c>
      <c r="G18" s="37">
        <f>F18/E18</f>
        <v>1.4940983116689077</v>
      </c>
    </row>
    <row r="19" spans="1:7" s="91" customFormat="1" ht="12" customHeight="1">
      <c r="A19" s="100"/>
      <c r="B19" s="88"/>
      <c r="C19" s="89" t="s">
        <v>216</v>
      </c>
      <c r="D19" s="31" t="s">
        <v>217</v>
      </c>
      <c r="E19" s="85">
        <v>1761</v>
      </c>
      <c r="F19" s="85">
        <v>0</v>
      </c>
      <c r="G19" s="37">
        <f>F19/E19</f>
        <v>0</v>
      </c>
    </row>
    <row r="20" spans="1:7" ht="12" customHeight="1">
      <c r="A20" s="29"/>
      <c r="B20" s="88"/>
      <c r="C20" s="88"/>
      <c r="D20" s="31"/>
      <c r="E20" s="85"/>
      <c r="F20" s="85"/>
      <c r="G20" s="37"/>
    </row>
    <row r="21" spans="1:7" ht="12" customHeight="1">
      <c r="A21" s="35">
        <v>630</v>
      </c>
      <c r="B21" s="88"/>
      <c r="C21" s="88"/>
      <c r="D21" s="28" t="s">
        <v>85</v>
      </c>
      <c r="E21" s="4">
        <f>SUM(E23,E27)</f>
        <v>16524</v>
      </c>
      <c r="F21" s="4">
        <f>SUM(F23,F27)</f>
        <v>0</v>
      </c>
      <c r="G21" s="38">
        <f>F21/E21</f>
        <v>0</v>
      </c>
    </row>
    <row r="22" spans="1:7" ht="12" customHeight="1">
      <c r="A22" s="35"/>
      <c r="B22" s="88"/>
      <c r="C22" s="88"/>
      <c r="D22" s="28"/>
      <c r="E22" s="4"/>
      <c r="F22" s="85"/>
      <c r="G22" s="37"/>
    </row>
    <row r="23" spans="1:7" ht="12" customHeight="1">
      <c r="A23" s="29"/>
      <c r="B23" s="36">
        <v>63001</v>
      </c>
      <c r="C23" s="88"/>
      <c r="D23" s="31" t="s">
        <v>30</v>
      </c>
      <c r="E23" s="32">
        <f>SUM(E24:E25)</f>
        <v>2154</v>
      </c>
      <c r="F23" s="32">
        <f>SUM(F24:F25)</f>
        <v>0</v>
      </c>
      <c r="G23" s="37">
        <f>F23/E23</f>
        <v>0</v>
      </c>
    </row>
    <row r="24" spans="1:7" ht="12" customHeight="1">
      <c r="A24" s="29"/>
      <c r="B24" s="88"/>
      <c r="C24" s="33">
        <v>840</v>
      </c>
      <c r="D24" s="31" t="s">
        <v>230</v>
      </c>
      <c r="E24" s="32">
        <v>2104</v>
      </c>
      <c r="F24" s="85">
        <v>0</v>
      </c>
      <c r="G24" s="37">
        <f>F24/E24</f>
        <v>0</v>
      </c>
    </row>
    <row r="25" spans="1:7" ht="12" customHeight="1">
      <c r="A25" s="29"/>
      <c r="B25" s="88"/>
      <c r="C25" s="105" t="s">
        <v>218</v>
      </c>
      <c r="D25" s="31" t="s">
        <v>100</v>
      </c>
      <c r="E25" s="32">
        <v>50</v>
      </c>
      <c r="F25" s="85">
        <v>0</v>
      </c>
      <c r="G25" s="37">
        <f>F25/E25</f>
        <v>0</v>
      </c>
    </row>
    <row r="26" spans="1:7" ht="12" customHeight="1">
      <c r="A26" s="29"/>
      <c r="B26" s="88"/>
      <c r="C26" s="88"/>
      <c r="D26" s="31"/>
      <c r="E26" s="85"/>
      <c r="F26" s="85"/>
      <c r="G26" s="37"/>
    </row>
    <row r="27" spans="1:7" ht="12" customHeight="1">
      <c r="A27" s="29"/>
      <c r="B27" s="36">
        <v>63095</v>
      </c>
      <c r="C27" s="88"/>
      <c r="D27" s="31" t="s">
        <v>65</v>
      </c>
      <c r="E27" s="32">
        <f>SUM(E28:E29)</f>
        <v>14370</v>
      </c>
      <c r="F27" s="32">
        <f>SUM(F28:F29)</f>
        <v>0</v>
      </c>
      <c r="G27" s="37">
        <f>F27/E27</f>
        <v>0</v>
      </c>
    </row>
    <row r="28" spans="1:7" ht="12" customHeight="1">
      <c r="A28" s="29"/>
      <c r="B28" s="88"/>
      <c r="C28" s="33">
        <v>970</v>
      </c>
      <c r="D28" s="31" t="s">
        <v>47</v>
      </c>
      <c r="E28" s="32">
        <v>10970</v>
      </c>
      <c r="F28" s="85">
        <v>0</v>
      </c>
      <c r="G28" s="37">
        <f>F28/E28</f>
        <v>0</v>
      </c>
    </row>
    <row r="29" spans="1:7" ht="12" customHeight="1">
      <c r="A29" s="29"/>
      <c r="B29" s="88"/>
      <c r="C29" s="34">
        <v>2700</v>
      </c>
      <c r="D29" s="31" t="s">
        <v>17</v>
      </c>
      <c r="E29" s="32">
        <v>3400</v>
      </c>
      <c r="F29" s="85">
        <v>0</v>
      </c>
      <c r="G29" s="37">
        <f>F29/E29</f>
        <v>0</v>
      </c>
    </row>
    <row r="30" spans="1:7" ht="12" customHeight="1">
      <c r="A30" s="29"/>
      <c r="B30" s="88"/>
      <c r="C30" s="88"/>
      <c r="D30" s="31" t="s">
        <v>16</v>
      </c>
      <c r="E30" s="32"/>
      <c r="F30" s="85"/>
      <c r="G30" s="37"/>
    </row>
    <row r="31" spans="1:7" ht="12" customHeight="1">
      <c r="A31" s="29"/>
      <c r="B31" s="88"/>
      <c r="C31" s="88"/>
      <c r="D31" s="31" t="s">
        <v>43</v>
      </c>
      <c r="E31" s="32"/>
      <c r="F31" s="85"/>
      <c r="G31" s="37"/>
    </row>
    <row r="32" spans="1:7" ht="12" customHeight="1">
      <c r="A32" s="29"/>
      <c r="B32" s="88"/>
      <c r="C32" s="88"/>
      <c r="D32" s="31"/>
      <c r="E32" s="32"/>
      <c r="F32" s="85"/>
      <c r="G32" s="37"/>
    </row>
    <row r="33" spans="1:7" ht="12" customHeight="1">
      <c r="A33" s="35">
        <v>700</v>
      </c>
      <c r="B33" s="88"/>
      <c r="C33" s="88"/>
      <c r="D33" s="28" t="s">
        <v>64</v>
      </c>
      <c r="E33" s="4">
        <f>SUM(E35,E50)</f>
        <v>1689632</v>
      </c>
      <c r="F33" s="4">
        <f>SUM(F35,F50)</f>
        <v>2023000</v>
      </c>
      <c r="G33" s="38">
        <f>F33/E33</f>
        <v>1.1973021344292722</v>
      </c>
    </row>
    <row r="34" spans="1:7" ht="12" customHeight="1">
      <c r="A34" s="35"/>
      <c r="B34" s="88"/>
      <c r="C34" s="88"/>
      <c r="D34" s="28"/>
      <c r="E34" s="4"/>
      <c r="F34" s="85"/>
      <c r="G34" s="37"/>
    </row>
    <row r="35" spans="1:7" ht="12" customHeight="1">
      <c r="A35" s="29"/>
      <c r="B35" s="36">
        <v>70005</v>
      </c>
      <c r="C35" s="88"/>
      <c r="D35" s="31" t="s">
        <v>4</v>
      </c>
      <c r="E35" s="32">
        <f>SUM(E36:E48)</f>
        <v>1679432</v>
      </c>
      <c r="F35" s="32">
        <f>SUM(F36:F48)</f>
        <v>2023000</v>
      </c>
      <c r="G35" s="37">
        <f>F35/E35</f>
        <v>1.2045739273754459</v>
      </c>
    </row>
    <row r="36" spans="1:7" ht="12" customHeight="1">
      <c r="A36" s="29"/>
      <c r="B36" s="88"/>
      <c r="C36" s="33">
        <v>470</v>
      </c>
      <c r="D36" s="31" t="s">
        <v>52</v>
      </c>
      <c r="E36" s="32">
        <v>80000</v>
      </c>
      <c r="F36" s="85">
        <v>83000</v>
      </c>
      <c r="G36" s="37">
        <f>F36/E36</f>
        <v>1.0375</v>
      </c>
    </row>
    <row r="37" spans="1:7" ht="12" customHeight="1">
      <c r="A37" s="29"/>
      <c r="B37" s="88"/>
      <c r="C37" s="88"/>
      <c r="D37" s="31" t="s">
        <v>15</v>
      </c>
      <c r="E37" s="85"/>
      <c r="F37" s="85"/>
      <c r="G37" s="37"/>
    </row>
    <row r="38" spans="1:7" ht="12" customHeight="1">
      <c r="A38" s="29"/>
      <c r="B38" s="88"/>
      <c r="C38" s="89" t="s">
        <v>198</v>
      </c>
      <c r="D38" s="31" t="s">
        <v>199</v>
      </c>
      <c r="E38" s="85">
        <v>19000</v>
      </c>
      <c r="F38" s="85">
        <v>15000</v>
      </c>
      <c r="G38" s="37">
        <f>F38/E38</f>
        <v>0.7894736842105263</v>
      </c>
    </row>
    <row r="39" spans="1:7" ht="12" customHeight="1">
      <c r="A39" s="29"/>
      <c r="B39" s="88"/>
      <c r="C39" s="89"/>
      <c r="D39" s="31" t="s">
        <v>200</v>
      </c>
      <c r="E39" s="85"/>
      <c r="F39" s="85"/>
      <c r="G39" s="37"/>
    </row>
    <row r="40" spans="1:7" ht="12" customHeight="1">
      <c r="A40" s="29"/>
      <c r="B40" s="88"/>
      <c r="C40" s="33">
        <v>750</v>
      </c>
      <c r="D40" s="31" t="s">
        <v>9</v>
      </c>
      <c r="E40" s="32">
        <v>807601</v>
      </c>
      <c r="F40" s="85">
        <v>1045000</v>
      </c>
      <c r="G40" s="37">
        <f>F40/E40</f>
        <v>1.2939558024321416</v>
      </c>
    </row>
    <row r="41" spans="1:7" ht="12" customHeight="1">
      <c r="A41" s="29"/>
      <c r="B41" s="88"/>
      <c r="C41" s="88"/>
      <c r="D41" s="31" t="s">
        <v>90</v>
      </c>
      <c r="E41" s="85"/>
      <c r="F41" s="85"/>
      <c r="G41" s="37"/>
    </row>
    <row r="42" spans="1:7" ht="12" customHeight="1">
      <c r="A42" s="29"/>
      <c r="B42" s="88"/>
      <c r="C42" s="88"/>
      <c r="D42" s="31" t="s">
        <v>68</v>
      </c>
      <c r="E42" s="85"/>
      <c r="F42" s="85"/>
      <c r="G42" s="37"/>
    </row>
    <row r="43" spans="1:7" ht="12" customHeight="1">
      <c r="A43" s="29"/>
      <c r="B43" s="88"/>
      <c r="C43" s="88"/>
      <c r="D43" s="31" t="s">
        <v>31</v>
      </c>
      <c r="E43" s="85"/>
      <c r="F43" s="85"/>
      <c r="G43" s="37"/>
    </row>
    <row r="44" spans="1:7" ht="12" customHeight="1">
      <c r="A44" s="29"/>
      <c r="B44" s="88"/>
      <c r="C44" s="89" t="s">
        <v>201</v>
      </c>
      <c r="D44" s="31" t="s">
        <v>202</v>
      </c>
      <c r="E44" s="85">
        <v>7000</v>
      </c>
      <c r="F44" s="85">
        <v>5000</v>
      </c>
      <c r="G44" s="37">
        <f>F44/E44</f>
        <v>0.7142857142857143</v>
      </c>
    </row>
    <row r="45" spans="1:7" ht="12" customHeight="1">
      <c r="A45" s="29"/>
      <c r="B45" s="88"/>
      <c r="C45" s="89"/>
      <c r="D45" s="31" t="s">
        <v>203</v>
      </c>
      <c r="E45" s="85"/>
      <c r="F45" s="85"/>
      <c r="G45" s="37"/>
    </row>
    <row r="46" spans="1:7" ht="12" customHeight="1">
      <c r="A46" s="29"/>
      <c r="B46" s="88"/>
      <c r="C46" s="33">
        <v>830</v>
      </c>
      <c r="D46" s="31" t="s">
        <v>42</v>
      </c>
      <c r="E46" s="32">
        <v>18000</v>
      </c>
      <c r="F46" s="85">
        <v>25000</v>
      </c>
      <c r="G46" s="37">
        <f>F46/E46</f>
        <v>1.3888888888888888</v>
      </c>
    </row>
    <row r="47" spans="1:7" ht="12" customHeight="1">
      <c r="A47" s="29"/>
      <c r="B47" s="88"/>
      <c r="C47" s="33">
        <v>870</v>
      </c>
      <c r="D47" s="31" t="s">
        <v>220</v>
      </c>
      <c r="E47" s="32">
        <v>741831</v>
      </c>
      <c r="F47" s="85">
        <v>845000</v>
      </c>
      <c r="G47" s="37">
        <f>F47/E47</f>
        <v>1.1390734547356474</v>
      </c>
    </row>
    <row r="48" spans="1:7" ht="12" customHeight="1">
      <c r="A48" s="29"/>
      <c r="B48" s="88"/>
      <c r="C48" s="33">
        <v>920</v>
      </c>
      <c r="D48" s="31" t="s">
        <v>100</v>
      </c>
      <c r="E48" s="32">
        <v>6000</v>
      </c>
      <c r="F48" s="85">
        <v>5000</v>
      </c>
      <c r="G48" s="37">
        <f>F48/E48</f>
        <v>0.8333333333333334</v>
      </c>
    </row>
    <row r="49" spans="1:7" ht="12" customHeight="1">
      <c r="A49" s="29"/>
      <c r="B49" s="88"/>
      <c r="C49" s="33"/>
      <c r="D49" s="31"/>
      <c r="E49" s="32"/>
      <c r="F49" s="85"/>
      <c r="G49" s="37"/>
    </row>
    <row r="50" spans="1:7" ht="12" customHeight="1">
      <c r="A50" s="29"/>
      <c r="B50" s="88">
        <v>70095</v>
      </c>
      <c r="C50" s="33"/>
      <c r="D50" s="31" t="s">
        <v>65</v>
      </c>
      <c r="E50" s="32">
        <f>SUM(E51)</f>
        <v>10200</v>
      </c>
      <c r="F50" s="32">
        <f>SUM(F51)</f>
        <v>0</v>
      </c>
      <c r="G50" s="37">
        <f>F50/E50</f>
        <v>0</v>
      </c>
    </row>
    <row r="51" spans="1:7" ht="12" customHeight="1">
      <c r="A51" s="29"/>
      <c r="B51" s="88"/>
      <c r="C51" s="33">
        <v>840</v>
      </c>
      <c r="D51" s="31" t="s">
        <v>230</v>
      </c>
      <c r="E51" s="32">
        <v>10200</v>
      </c>
      <c r="F51" s="85">
        <v>0</v>
      </c>
      <c r="G51" s="37">
        <f>F51/E51</f>
        <v>0</v>
      </c>
    </row>
    <row r="52" spans="1:7" ht="12" customHeight="1">
      <c r="A52" s="29"/>
      <c r="B52" s="88"/>
      <c r="C52" s="33"/>
      <c r="D52" s="31"/>
      <c r="E52" s="32"/>
      <c r="F52" s="85"/>
      <c r="G52" s="37"/>
    </row>
    <row r="53" spans="1:7" ht="12" customHeight="1">
      <c r="A53" s="35">
        <v>750</v>
      </c>
      <c r="B53" s="88"/>
      <c r="C53" s="88"/>
      <c r="D53" s="28" t="s">
        <v>74</v>
      </c>
      <c r="E53" s="4">
        <f>SUM(E55,E64)</f>
        <v>116511</v>
      </c>
      <c r="F53" s="4">
        <f>SUM(F55,F64)</f>
        <v>102248</v>
      </c>
      <c r="G53" s="38">
        <f>F53/E53</f>
        <v>0.8775823741964278</v>
      </c>
    </row>
    <row r="54" spans="1:7" ht="12" customHeight="1">
      <c r="A54" s="35"/>
      <c r="B54" s="88"/>
      <c r="C54" s="88"/>
      <c r="D54" s="28"/>
      <c r="E54" s="4"/>
      <c r="F54" s="85"/>
      <c r="G54" s="37"/>
    </row>
    <row r="55" spans="1:7" ht="12" customHeight="1">
      <c r="A55" s="29"/>
      <c r="B55" s="36">
        <v>75011</v>
      </c>
      <c r="C55" s="88"/>
      <c r="D55" s="31" t="s">
        <v>41</v>
      </c>
      <c r="E55" s="32">
        <f>SUM(E56,E57,E60)</f>
        <v>102011</v>
      </c>
      <c r="F55" s="32">
        <f>SUM(F56,F57,F60)</f>
        <v>102248</v>
      </c>
      <c r="G55" s="37">
        <f>F55/E55</f>
        <v>1.0023232788620835</v>
      </c>
    </row>
    <row r="56" spans="1:7" ht="12" customHeight="1">
      <c r="A56" s="29"/>
      <c r="B56" s="88"/>
      <c r="C56" s="33">
        <v>970</v>
      </c>
      <c r="D56" s="31" t="s">
        <v>47</v>
      </c>
      <c r="E56" s="32">
        <v>2000</v>
      </c>
      <c r="F56" s="85">
        <v>2000</v>
      </c>
      <c r="G56" s="37">
        <f>F56/E56</f>
        <v>1</v>
      </c>
    </row>
    <row r="57" spans="1:7" ht="12" customHeight="1">
      <c r="A57" s="29"/>
      <c r="B57" s="88"/>
      <c r="C57" s="34">
        <v>2010</v>
      </c>
      <c r="D57" s="31" t="s">
        <v>73</v>
      </c>
      <c r="E57" s="32">
        <v>95535</v>
      </c>
      <c r="F57" s="85">
        <v>95713</v>
      </c>
      <c r="G57" s="37">
        <f>F57/E57</f>
        <v>1.0018631915004972</v>
      </c>
    </row>
    <row r="58" spans="1:7" ht="12" customHeight="1">
      <c r="A58" s="29"/>
      <c r="B58" s="88"/>
      <c r="C58" s="88"/>
      <c r="D58" s="31" t="s">
        <v>60</v>
      </c>
      <c r="E58" s="85"/>
      <c r="F58" s="85"/>
      <c r="G58" s="37"/>
    </row>
    <row r="59" spans="1:7" ht="12" customHeight="1">
      <c r="A59" s="29"/>
      <c r="B59" s="88"/>
      <c r="C59" s="88"/>
      <c r="D59" s="31" t="s">
        <v>51</v>
      </c>
      <c r="E59" s="85"/>
      <c r="F59" s="85"/>
      <c r="G59" s="37"/>
    </row>
    <row r="60" spans="1:7" ht="12" customHeight="1">
      <c r="A60" s="29"/>
      <c r="B60" s="88"/>
      <c r="C60" s="34">
        <v>2020</v>
      </c>
      <c r="D60" s="31" t="s">
        <v>95</v>
      </c>
      <c r="E60" s="32">
        <v>4476</v>
      </c>
      <c r="F60" s="85">
        <v>4535</v>
      </c>
      <c r="G60" s="37">
        <f>F60/E60</f>
        <v>1.0131814119749776</v>
      </c>
    </row>
    <row r="61" spans="1:7" ht="12" customHeight="1">
      <c r="A61" s="29"/>
      <c r="B61" s="88"/>
      <c r="C61" s="88"/>
      <c r="D61" s="31" t="s">
        <v>72</v>
      </c>
      <c r="E61" s="85"/>
      <c r="F61" s="85"/>
      <c r="G61" s="37"/>
    </row>
    <row r="62" spans="1:7" ht="12" customHeight="1">
      <c r="A62" s="29"/>
      <c r="B62" s="88"/>
      <c r="C62" s="88"/>
      <c r="D62" s="31" t="s">
        <v>8</v>
      </c>
      <c r="E62" s="85"/>
      <c r="F62" s="85"/>
      <c r="G62" s="37"/>
    </row>
    <row r="63" spans="1:7" ht="12" customHeight="1">
      <c r="A63" s="29"/>
      <c r="B63" s="88"/>
      <c r="C63" s="88"/>
      <c r="D63" s="31"/>
      <c r="E63" s="85"/>
      <c r="F63" s="85"/>
      <c r="G63" s="37"/>
    </row>
    <row r="64" spans="1:7" ht="12" customHeight="1">
      <c r="A64" s="29"/>
      <c r="B64" s="36">
        <v>75095</v>
      </c>
      <c r="C64" s="88"/>
      <c r="D64" s="31" t="s">
        <v>65</v>
      </c>
      <c r="E64" s="32">
        <f>SUM(E65,E66)</f>
        <v>14500</v>
      </c>
      <c r="F64" s="32">
        <f>SUM(F65,F66)</f>
        <v>0</v>
      </c>
      <c r="G64" s="37">
        <f>F64/E64</f>
        <v>0</v>
      </c>
    </row>
    <row r="65" spans="1:7" ht="12" customHeight="1">
      <c r="A65" s="29"/>
      <c r="B65" s="88"/>
      <c r="C65" s="33">
        <v>690</v>
      </c>
      <c r="D65" s="31" t="s">
        <v>53</v>
      </c>
      <c r="E65" s="32">
        <v>2000</v>
      </c>
      <c r="F65" s="85">
        <v>0</v>
      </c>
      <c r="G65" s="37">
        <f>F65/E65</f>
        <v>0</v>
      </c>
    </row>
    <row r="66" spans="1:7" ht="12" customHeight="1">
      <c r="A66" s="29"/>
      <c r="B66" s="88"/>
      <c r="C66" s="33">
        <v>970</v>
      </c>
      <c r="D66" s="31" t="s">
        <v>47</v>
      </c>
      <c r="E66" s="32">
        <v>12500</v>
      </c>
      <c r="F66" s="85">
        <v>0</v>
      </c>
      <c r="G66" s="37">
        <f>F66/E66</f>
        <v>0</v>
      </c>
    </row>
    <row r="67" spans="1:7" ht="12" customHeight="1">
      <c r="A67" s="29"/>
      <c r="B67" s="88"/>
      <c r="C67" s="33"/>
      <c r="D67" s="31"/>
      <c r="E67" s="32"/>
      <c r="F67" s="85"/>
      <c r="G67" s="37"/>
    </row>
    <row r="68" spans="1:7" ht="12" customHeight="1">
      <c r="A68" s="35">
        <v>751</v>
      </c>
      <c r="B68" s="88"/>
      <c r="C68" s="88"/>
      <c r="D68" s="28" t="s">
        <v>59</v>
      </c>
      <c r="E68" s="4">
        <f>SUM(E71,E77,E82)</f>
        <v>83064.34</v>
      </c>
      <c r="F68" s="4">
        <f>SUM(F71,F77,F82)</f>
        <v>2248</v>
      </c>
      <c r="G68" s="38">
        <f>F68/E68</f>
        <v>0.027063358355703542</v>
      </c>
    </row>
    <row r="69" spans="1:7" ht="12" customHeight="1">
      <c r="A69" s="29"/>
      <c r="B69" s="88"/>
      <c r="C69" s="88"/>
      <c r="D69" s="28" t="s">
        <v>89</v>
      </c>
      <c r="E69" s="85"/>
      <c r="F69" s="85"/>
      <c r="G69" s="37"/>
    </row>
    <row r="70" spans="1:7" ht="12" customHeight="1">
      <c r="A70" s="29"/>
      <c r="B70" s="88"/>
      <c r="C70" s="88"/>
      <c r="D70" s="28"/>
      <c r="E70" s="85"/>
      <c r="F70" s="85"/>
      <c r="G70" s="37"/>
    </row>
    <row r="71" spans="1:7" ht="12" customHeight="1">
      <c r="A71" s="29"/>
      <c r="B71" s="36">
        <v>75101</v>
      </c>
      <c r="C71" s="88"/>
      <c r="D71" s="31" t="s">
        <v>88</v>
      </c>
      <c r="E71" s="32">
        <f>SUM(E73)</f>
        <v>2212</v>
      </c>
      <c r="F71" s="32">
        <f>SUM(F73)</f>
        <v>2248</v>
      </c>
      <c r="G71" s="37">
        <f>F71/E71</f>
        <v>1.0162748643761301</v>
      </c>
    </row>
    <row r="72" spans="1:7" ht="12" customHeight="1">
      <c r="A72" s="29"/>
      <c r="B72" s="88"/>
      <c r="C72" s="88"/>
      <c r="D72" s="31" t="s">
        <v>37</v>
      </c>
      <c r="E72" s="85"/>
      <c r="F72" s="85"/>
      <c r="G72" s="37"/>
    </row>
    <row r="73" spans="1:7" ht="12" customHeight="1">
      <c r="A73" s="29"/>
      <c r="B73" s="88"/>
      <c r="C73" s="34">
        <v>2010</v>
      </c>
      <c r="D73" s="31" t="s">
        <v>73</v>
      </c>
      <c r="E73" s="32">
        <v>2212</v>
      </c>
      <c r="F73" s="85">
        <v>2248</v>
      </c>
      <c r="G73" s="37">
        <f>F73/E73</f>
        <v>1.0162748643761301</v>
      </c>
    </row>
    <row r="74" spans="1:7" ht="12" customHeight="1">
      <c r="A74" s="29"/>
      <c r="B74" s="88"/>
      <c r="C74" s="88"/>
      <c r="D74" s="31" t="s">
        <v>60</v>
      </c>
      <c r="E74" s="85"/>
      <c r="F74" s="85"/>
      <c r="G74" s="37"/>
    </row>
    <row r="75" spans="1:7" ht="12" customHeight="1">
      <c r="A75" s="29"/>
      <c r="B75" s="88"/>
      <c r="C75" s="88"/>
      <c r="D75" s="31" t="s">
        <v>51</v>
      </c>
      <c r="E75" s="85"/>
      <c r="F75" s="85"/>
      <c r="G75" s="37"/>
    </row>
    <row r="76" spans="1:7" ht="12" customHeight="1">
      <c r="A76" s="29"/>
      <c r="B76" s="88"/>
      <c r="C76" s="88"/>
      <c r="D76" s="31"/>
      <c r="E76" s="85"/>
      <c r="F76" s="85"/>
      <c r="G76" s="37"/>
    </row>
    <row r="77" spans="1:7" ht="12" customHeight="1">
      <c r="A77" s="29"/>
      <c r="B77" s="36">
        <v>75107</v>
      </c>
      <c r="C77" s="88"/>
      <c r="D77" s="31" t="s">
        <v>219</v>
      </c>
      <c r="E77" s="32">
        <f>SUM(E78)</f>
        <v>49486.17</v>
      </c>
      <c r="F77" s="32">
        <f>SUM(F78)</f>
        <v>0</v>
      </c>
      <c r="G77" s="37">
        <f>F77/E77</f>
        <v>0</v>
      </c>
    </row>
    <row r="78" spans="1:7" ht="12" customHeight="1">
      <c r="A78" s="29"/>
      <c r="B78" s="88"/>
      <c r="C78" s="34">
        <v>2010</v>
      </c>
      <c r="D78" s="31" t="s">
        <v>73</v>
      </c>
      <c r="E78" s="32">
        <v>49486.17</v>
      </c>
      <c r="F78" s="85">
        <v>0</v>
      </c>
      <c r="G78" s="37">
        <f>F78/E78</f>
        <v>0</v>
      </c>
    </row>
    <row r="79" spans="1:7" ht="12" customHeight="1">
      <c r="A79" s="29"/>
      <c r="B79" s="88"/>
      <c r="C79" s="88"/>
      <c r="D79" s="31" t="s">
        <v>60</v>
      </c>
      <c r="E79" s="85"/>
      <c r="F79" s="85"/>
      <c r="G79" s="37"/>
    </row>
    <row r="80" spans="1:7" ht="12" customHeight="1">
      <c r="A80" s="29"/>
      <c r="B80" s="88"/>
      <c r="C80" s="88"/>
      <c r="D80" s="31" t="s">
        <v>51</v>
      </c>
      <c r="E80" s="85"/>
      <c r="F80" s="85"/>
      <c r="G80" s="37"/>
    </row>
    <row r="81" spans="1:7" ht="12" customHeight="1">
      <c r="A81" s="29"/>
      <c r="B81" s="88"/>
      <c r="C81" s="88"/>
      <c r="D81" s="31"/>
      <c r="E81" s="85"/>
      <c r="F81" s="85"/>
      <c r="G81" s="37"/>
    </row>
    <row r="82" spans="1:7" ht="12" customHeight="1">
      <c r="A82" s="29"/>
      <c r="B82" s="36">
        <v>75108</v>
      </c>
      <c r="C82" s="88"/>
      <c r="D82" s="31" t="s">
        <v>213</v>
      </c>
      <c r="E82" s="85">
        <f>SUM(E83)</f>
        <v>31366.17</v>
      </c>
      <c r="F82" s="85">
        <f>SUM(F83)</f>
        <v>0</v>
      </c>
      <c r="G82" s="37">
        <f>F82/E82</f>
        <v>0</v>
      </c>
    </row>
    <row r="83" spans="1:7" ht="12" customHeight="1">
      <c r="A83" s="29"/>
      <c r="B83" s="88"/>
      <c r="C83" s="34">
        <v>2010</v>
      </c>
      <c r="D83" s="31" t="s">
        <v>73</v>
      </c>
      <c r="E83" s="85">
        <v>31366.17</v>
      </c>
      <c r="F83" s="85">
        <v>0</v>
      </c>
      <c r="G83" s="37">
        <f>F83/E83</f>
        <v>0</v>
      </c>
    </row>
    <row r="84" spans="1:7" ht="12" customHeight="1">
      <c r="A84" s="29"/>
      <c r="B84" s="88"/>
      <c r="C84" s="88"/>
      <c r="D84" s="31" t="s">
        <v>60</v>
      </c>
      <c r="E84" s="85"/>
      <c r="F84" s="85"/>
      <c r="G84" s="37"/>
    </row>
    <row r="85" spans="1:7" ht="12" customHeight="1">
      <c r="A85" s="29"/>
      <c r="B85" s="88"/>
      <c r="C85" s="88"/>
      <c r="D85" s="31" t="s">
        <v>51</v>
      </c>
      <c r="E85" s="85"/>
      <c r="F85" s="85"/>
      <c r="G85" s="37"/>
    </row>
    <row r="86" spans="1:7" ht="12" customHeight="1">
      <c r="A86" s="29"/>
      <c r="B86" s="88"/>
      <c r="C86" s="88"/>
      <c r="D86" s="31"/>
      <c r="E86" s="85"/>
      <c r="F86" s="85"/>
      <c r="G86" s="37"/>
    </row>
    <row r="87" spans="1:7" ht="12" customHeight="1">
      <c r="A87" s="35">
        <v>754</v>
      </c>
      <c r="B87" s="88"/>
      <c r="C87" s="88"/>
      <c r="D87" s="28" t="s">
        <v>94</v>
      </c>
      <c r="E87" s="4">
        <f>SUM(E89,E94)</f>
        <v>12300</v>
      </c>
      <c r="F87" s="4">
        <f>SUM(F89,F94)</f>
        <v>7000</v>
      </c>
      <c r="G87" s="38">
        <f>F87/E87</f>
        <v>0.5691056910569106</v>
      </c>
    </row>
    <row r="88" spans="1:7" ht="12" customHeight="1">
      <c r="A88" s="35"/>
      <c r="B88" s="88"/>
      <c r="C88" s="88"/>
      <c r="D88" s="28"/>
      <c r="E88" s="4"/>
      <c r="F88" s="85"/>
      <c r="G88" s="37"/>
    </row>
    <row r="89" spans="1:7" ht="12" customHeight="1">
      <c r="A89" s="29"/>
      <c r="B89" s="36">
        <v>75414</v>
      </c>
      <c r="C89" s="88"/>
      <c r="D89" s="31" t="s">
        <v>93</v>
      </c>
      <c r="E89" s="32">
        <f>SUM(E90)</f>
        <v>600</v>
      </c>
      <c r="F89" s="32">
        <f>SUM(F90)</f>
        <v>1000</v>
      </c>
      <c r="G89" s="37">
        <f>F89/E89</f>
        <v>1.6666666666666667</v>
      </c>
    </row>
    <row r="90" spans="1:7" ht="12" customHeight="1">
      <c r="A90" s="29"/>
      <c r="B90" s="88"/>
      <c r="C90" s="34">
        <v>2010</v>
      </c>
      <c r="D90" s="31" t="s">
        <v>73</v>
      </c>
      <c r="E90" s="32">
        <v>600</v>
      </c>
      <c r="F90" s="85">
        <v>1000</v>
      </c>
      <c r="G90" s="37">
        <f>F90/E90</f>
        <v>1.6666666666666667</v>
      </c>
    </row>
    <row r="91" spans="1:7" ht="12" customHeight="1">
      <c r="A91" s="29"/>
      <c r="B91" s="88"/>
      <c r="C91" s="88"/>
      <c r="D91" s="31" t="s">
        <v>60</v>
      </c>
      <c r="E91" s="85"/>
      <c r="F91" s="85"/>
      <c r="G91" s="37"/>
    </row>
    <row r="92" spans="1:7" ht="12" customHeight="1">
      <c r="A92" s="29"/>
      <c r="B92" s="88"/>
      <c r="C92" s="88"/>
      <c r="D92" s="31" t="s">
        <v>51</v>
      </c>
      <c r="E92" s="85"/>
      <c r="F92" s="85"/>
      <c r="G92" s="37"/>
    </row>
    <row r="93" spans="1:7" ht="12" customHeight="1">
      <c r="A93" s="29"/>
      <c r="B93" s="88"/>
      <c r="C93" s="88"/>
      <c r="D93" s="31"/>
      <c r="E93" s="85"/>
      <c r="F93" s="85"/>
      <c r="G93" s="37"/>
    </row>
    <row r="94" spans="1:7" ht="12" customHeight="1">
      <c r="A94" s="29"/>
      <c r="B94" s="36">
        <v>75416</v>
      </c>
      <c r="C94" s="88"/>
      <c r="D94" s="31" t="s">
        <v>7</v>
      </c>
      <c r="E94" s="32">
        <f>SUM(E95:E97)</f>
        <v>11700</v>
      </c>
      <c r="F94" s="32">
        <f>SUM(F95:F97)</f>
        <v>6000</v>
      </c>
      <c r="G94" s="37">
        <f>F94/E94</f>
        <v>0.5128205128205128</v>
      </c>
    </row>
    <row r="95" spans="1:7" ht="12" customHeight="1">
      <c r="A95" s="29"/>
      <c r="B95" s="88"/>
      <c r="C95" s="33">
        <v>570</v>
      </c>
      <c r="D95" s="31" t="s">
        <v>83</v>
      </c>
      <c r="E95" s="32">
        <v>5500</v>
      </c>
      <c r="F95" s="85">
        <v>6000</v>
      </c>
      <c r="G95" s="37">
        <f>F95/E95</f>
        <v>1.0909090909090908</v>
      </c>
    </row>
    <row r="96" spans="1:7" ht="12" customHeight="1">
      <c r="A96" s="29"/>
      <c r="B96" s="88"/>
      <c r="C96" s="33">
        <v>870</v>
      </c>
      <c r="D96" s="31" t="s">
        <v>220</v>
      </c>
      <c r="E96" s="32">
        <v>300</v>
      </c>
      <c r="F96" s="85">
        <v>0</v>
      </c>
      <c r="G96" s="37">
        <f>F96/E96</f>
        <v>0</v>
      </c>
    </row>
    <row r="97" spans="1:7" ht="12" customHeight="1">
      <c r="A97" s="29"/>
      <c r="B97" s="88"/>
      <c r="C97" s="33">
        <v>970</v>
      </c>
      <c r="D97" s="31" t="s">
        <v>47</v>
      </c>
      <c r="E97" s="32">
        <v>5900</v>
      </c>
      <c r="F97" s="85">
        <v>0</v>
      </c>
      <c r="G97" s="37">
        <f>F97/E97</f>
        <v>0</v>
      </c>
    </row>
    <row r="98" spans="1:7" ht="12" customHeight="1">
      <c r="A98" s="29"/>
      <c r="B98" s="88"/>
      <c r="C98" s="33"/>
      <c r="D98" s="31"/>
      <c r="E98" s="32"/>
      <c r="F98" s="85"/>
      <c r="G98" s="37"/>
    </row>
    <row r="99" spans="1:7" ht="12" customHeight="1">
      <c r="A99" s="35">
        <v>756</v>
      </c>
      <c r="B99" s="88"/>
      <c r="C99" s="88"/>
      <c r="D99" s="28" t="s">
        <v>58</v>
      </c>
      <c r="E99" s="4">
        <f>SUM(E103,E108,E119,E133,E139,E142)</f>
        <v>5965600</v>
      </c>
      <c r="F99" s="4">
        <f>SUM(F103,F108,F119,F133,F139,F142)</f>
        <v>6124150</v>
      </c>
      <c r="G99" s="38">
        <f>F99/E99</f>
        <v>1.0265773769612445</v>
      </c>
    </row>
    <row r="100" spans="1:7" ht="12" customHeight="1">
      <c r="A100" s="29"/>
      <c r="B100" s="88"/>
      <c r="C100" s="88"/>
      <c r="D100" s="28" t="s">
        <v>82</v>
      </c>
      <c r="E100" s="85"/>
      <c r="F100" s="85"/>
      <c r="G100" s="37"/>
    </row>
    <row r="101" spans="1:7" ht="12" customHeight="1">
      <c r="A101" s="29"/>
      <c r="B101" s="88"/>
      <c r="C101" s="88"/>
      <c r="D101" s="28" t="s">
        <v>63</v>
      </c>
      <c r="E101" s="85"/>
      <c r="F101" s="85"/>
      <c r="G101" s="37"/>
    </row>
    <row r="102" spans="1:7" ht="12" customHeight="1">
      <c r="A102" s="29"/>
      <c r="B102" s="88"/>
      <c r="C102" s="88"/>
      <c r="D102" s="28"/>
      <c r="E102" s="85"/>
      <c r="F102" s="85"/>
      <c r="G102" s="37"/>
    </row>
    <row r="103" spans="1:7" ht="12" customHeight="1">
      <c r="A103" s="29"/>
      <c r="B103" s="36">
        <v>75601</v>
      </c>
      <c r="C103" s="88"/>
      <c r="D103" s="31" t="s">
        <v>92</v>
      </c>
      <c r="E103" s="32">
        <f>SUM(E104,E106)</f>
        <v>7600</v>
      </c>
      <c r="F103" s="32">
        <f>SUM(F104,F106)</f>
        <v>8000</v>
      </c>
      <c r="G103" s="37">
        <f>F103/E103</f>
        <v>1.0526315789473684</v>
      </c>
    </row>
    <row r="104" spans="1:7" ht="12" customHeight="1">
      <c r="A104" s="29"/>
      <c r="B104" s="88"/>
      <c r="C104" s="33">
        <v>350</v>
      </c>
      <c r="D104" s="31" t="s">
        <v>81</v>
      </c>
      <c r="E104" s="32">
        <v>7000</v>
      </c>
      <c r="F104" s="85">
        <v>7000</v>
      </c>
      <c r="G104" s="37">
        <f>F104/E104</f>
        <v>1</v>
      </c>
    </row>
    <row r="105" spans="1:7" ht="12" customHeight="1">
      <c r="A105" s="29"/>
      <c r="B105" s="88"/>
      <c r="C105" s="88"/>
      <c r="D105" s="31" t="s">
        <v>23</v>
      </c>
      <c r="E105" s="85"/>
      <c r="F105" s="85"/>
      <c r="G105" s="37"/>
    </row>
    <row r="106" spans="1:7" ht="12" customHeight="1">
      <c r="A106" s="29"/>
      <c r="B106" s="88"/>
      <c r="C106" s="33">
        <v>910</v>
      </c>
      <c r="D106" s="31" t="s">
        <v>29</v>
      </c>
      <c r="E106" s="32">
        <v>600</v>
      </c>
      <c r="F106" s="85">
        <v>1000</v>
      </c>
      <c r="G106" s="37">
        <f>F106/E106</f>
        <v>1.6666666666666667</v>
      </c>
    </row>
    <row r="107" spans="1:7" ht="12" customHeight="1">
      <c r="A107" s="29"/>
      <c r="B107" s="88"/>
      <c r="C107" s="33"/>
      <c r="D107" s="31"/>
      <c r="E107" s="32"/>
      <c r="F107" s="85"/>
      <c r="G107" s="37"/>
    </row>
    <row r="108" spans="1:7" ht="12" customHeight="1">
      <c r="A108" s="29"/>
      <c r="B108" s="36">
        <v>75615</v>
      </c>
      <c r="C108" s="88"/>
      <c r="D108" s="31" t="s">
        <v>80</v>
      </c>
      <c r="E108" s="32">
        <f>SUM(E111:E117)</f>
        <v>2256000</v>
      </c>
      <c r="F108" s="32">
        <f>SUM(F111:F117)</f>
        <v>2179150</v>
      </c>
      <c r="G108" s="37">
        <f>F108/E108</f>
        <v>0.9659352836879432</v>
      </c>
    </row>
    <row r="109" spans="1:7" ht="12" customHeight="1">
      <c r="A109" s="29"/>
      <c r="B109" s="88"/>
      <c r="C109" s="88"/>
      <c r="D109" s="31" t="s">
        <v>205</v>
      </c>
      <c r="E109" s="85"/>
      <c r="F109" s="85"/>
      <c r="G109" s="37"/>
    </row>
    <row r="110" spans="1:7" ht="12" customHeight="1">
      <c r="A110" s="29"/>
      <c r="B110" s="88"/>
      <c r="C110" s="88"/>
      <c r="D110" s="31" t="s">
        <v>206</v>
      </c>
      <c r="E110" s="85"/>
      <c r="F110" s="85"/>
      <c r="G110" s="37"/>
    </row>
    <row r="111" spans="1:7" ht="12" customHeight="1">
      <c r="A111" s="29"/>
      <c r="B111" s="88"/>
      <c r="C111" s="33">
        <v>310</v>
      </c>
      <c r="D111" s="31" t="s">
        <v>3</v>
      </c>
      <c r="E111" s="32">
        <v>1850000</v>
      </c>
      <c r="F111" s="85">
        <v>1850000</v>
      </c>
      <c r="G111" s="37">
        <f aca="true" t="shared" si="0" ref="G111:G131">F111/E111</f>
        <v>1</v>
      </c>
    </row>
    <row r="112" spans="1:7" ht="12" customHeight="1">
      <c r="A112" s="29"/>
      <c r="B112" s="88"/>
      <c r="C112" s="33">
        <v>320</v>
      </c>
      <c r="D112" s="31" t="s">
        <v>39</v>
      </c>
      <c r="E112" s="32">
        <v>330000</v>
      </c>
      <c r="F112" s="85">
        <v>275000</v>
      </c>
      <c r="G112" s="37">
        <f t="shared" si="0"/>
        <v>0.8333333333333334</v>
      </c>
    </row>
    <row r="113" spans="1:7" ht="12" customHeight="1">
      <c r="A113" s="29"/>
      <c r="B113" s="88"/>
      <c r="C113" s="33">
        <v>330</v>
      </c>
      <c r="D113" s="31" t="s">
        <v>67</v>
      </c>
      <c r="E113" s="32">
        <v>1500</v>
      </c>
      <c r="F113" s="85">
        <v>1500</v>
      </c>
      <c r="G113" s="37">
        <f t="shared" si="0"/>
        <v>1</v>
      </c>
    </row>
    <row r="114" spans="1:7" ht="12" customHeight="1">
      <c r="A114" s="29"/>
      <c r="B114" s="88"/>
      <c r="C114" s="33">
        <v>340</v>
      </c>
      <c r="D114" s="31" t="s">
        <v>79</v>
      </c>
      <c r="E114" s="32">
        <v>17000</v>
      </c>
      <c r="F114" s="85">
        <v>15150</v>
      </c>
      <c r="G114" s="37">
        <f t="shared" si="0"/>
        <v>0.8911764705882353</v>
      </c>
    </row>
    <row r="115" spans="1:7" ht="12" customHeight="1">
      <c r="A115" s="29"/>
      <c r="B115" s="88"/>
      <c r="C115" s="33">
        <v>500</v>
      </c>
      <c r="D115" s="31" t="s">
        <v>70</v>
      </c>
      <c r="E115" s="32">
        <v>5000</v>
      </c>
      <c r="F115" s="85">
        <v>10000</v>
      </c>
      <c r="G115" s="37">
        <f t="shared" si="0"/>
        <v>2</v>
      </c>
    </row>
    <row r="116" spans="1:7" ht="12" customHeight="1">
      <c r="A116" s="29"/>
      <c r="B116" s="88"/>
      <c r="C116" s="33">
        <v>910</v>
      </c>
      <c r="D116" s="31" t="s">
        <v>29</v>
      </c>
      <c r="E116" s="32">
        <v>50000</v>
      </c>
      <c r="F116" s="85">
        <v>25000</v>
      </c>
      <c r="G116" s="37">
        <f t="shared" si="0"/>
        <v>0.5</v>
      </c>
    </row>
    <row r="117" spans="1:7" ht="12" customHeight="1">
      <c r="A117" s="29"/>
      <c r="B117" s="88"/>
      <c r="C117" s="33">
        <v>920</v>
      </c>
      <c r="D117" s="31" t="s">
        <v>100</v>
      </c>
      <c r="E117" s="32">
        <v>2500</v>
      </c>
      <c r="F117" s="85">
        <v>2500</v>
      </c>
      <c r="G117" s="37">
        <f t="shared" si="0"/>
        <v>1</v>
      </c>
    </row>
    <row r="118" spans="1:7" ht="12" customHeight="1">
      <c r="A118" s="29"/>
      <c r="B118" s="88"/>
      <c r="C118" s="33"/>
      <c r="D118" s="31"/>
      <c r="E118" s="32"/>
      <c r="F118" s="85"/>
      <c r="G118" s="37"/>
    </row>
    <row r="119" spans="1:7" ht="12" customHeight="1">
      <c r="A119" s="29"/>
      <c r="B119" s="36">
        <v>75616</v>
      </c>
      <c r="C119" s="88"/>
      <c r="D119" s="31" t="s">
        <v>80</v>
      </c>
      <c r="E119" s="32">
        <f>SUM(E122:E131)</f>
        <v>1333500</v>
      </c>
      <c r="F119" s="32">
        <f>SUM(F122:F131)</f>
        <v>1322000</v>
      </c>
      <c r="G119" s="37">
        <f t="shared" si="0"/>
        <v>0.9913760779902512</v>
      </c>
    </row>
    <row r="120" spans="1:7" ht="12" customHeight="1">
      <c r="A120" s="29"/>
      <c r="B120" s="88"/>
      <c r="C120" s="88"/>
      <c r="D120" s="31" t="s">
        <v>40</v>
      </c>
      <c r="E120" s="85"/>
      <c r="F120" s="85"/>
      <c r="G120" s="37"/>
    </row>
    <row r="121" spans="1:7" ht="12" customHeight="1">
      <c r="A121" s="29"/>
      <c r="B121" s="88"/>
      <c r="C121" s="88"/>
      <c r="D121" s="31" t="s">
        <v>207</v>
      </c>
      <c r="E121" s="85"/>
      <c r="F121" s="85"/>
      <c r="G121" s="37"/>
    </row>
    <row r="122" spans="1:7" ht="12" customHeight="1">
      <c r="A122" s="29"/>
      <c r="B122" s="88"/>
      <c r="C122" s="33">
        <v>310</v>
      </c>
      <c r="D122" s="31" t="s">
        <v>3</v>
      </c>
      <c r="E122" s="32">
        <v>570000</v>
      </c>
      <c r="F122" s="85">
        <v>650000</v>
      </c>
      <c r="G122" s="37">
        <f t="shared" si="0"/>
        <v>1.1403508771929824</v>
      </c>
    </row>
    <row r="123" spans="1:7" ht="12" customHeight="1">
      <c r="A123" s="29"/>
      <c r="B123" s="88"/>
      <c r="C123" s="33">
        <v>320</v>
      </c>
      <c r="D123" s="31" t="s">
        <v>39</v>
      </c>
      <c r="E123" s="32">
        <v>360000</v>
      </c>
      <c r="F123" s="85">
        <v>265000</v>
      </c>
      <c r="G123" s="37">
        <f t="shared" si="0"/>
        <v>0.7361111111111112</v>
      </c>
    </row>
    <row r="124" spans="1:7" ht="12" customHeight="1">
      <c r="A124" s="29"/>
      <c r="B124" s="88"/>
      <c r="C124" s="33">
        <v>330</v>
      </c>
      <c r="D124" s="31" t="s">
        <v>67</v>
      </c>
      <c r="E124" s="32">
        <v>500</v>
      </c>
      <c r="F124" s="85">
        <v>500</v>
      </c>
      <c r="G124" s="37">
        <f t="shared" si="0"/>
        <v>1</v>
      </c>
    </row>
    <row r="125" spans="1:7" ht="12" customHeight="1">
      <c r="A125" s="29"/>
      <c r="B125" s="88"/>
      <c r="C125" s="33">
        <v>340</v>
      </c>
      <c r="D125" s="31" t="s">
        <v>79</v>
      </c>
      <c r="E125" s="32">
        <v>75000</v>
      </c>
      <c r="F125" s="85">
        <v>80000</v>
      </c>
      <c r="G125" s="37">
        <f t="shared" si="0"/>
        <v>1.0666666666666667</v>
      </c>
    </row>
    <row r="126" spans="1:7" ht="12" customHeight="1">
      <c r="A126" s="29"/>
      <c r="B126" s="88"/>
      <c r="C126" s="33">
        <v>360</v>
      </c>
      <c r="D126" s="31" t="s">
        <v>28</v>
      </c>
      <c r="E126" s="32">
        <v>20000</v>
      </c>
      <c r="F126" s="85">
        <v>20000</v>
      </c>
      <c r="G126" s="37">
        <f t="shared" si="0"/>
        <v>1</v>
      </c>
    </row>
    <row r="127" spans="1:7" ht="12" customHeight="1">
      <c r="A127" s="29"/>
      <c r="B127" s="88"/>
      <c r="C127" s="33">
        <v>370</v>
      </c>
      <c r="D127" s="31" t="s">
        <v>36</v>
      </c>
      <c r="E127" s="32">
        <v>500</v>
      </c>
      <c r="F127" s="85">
        <v>500</v>
      </c>
      <c r="G127" s="37">
        <f t="shared" si="0"/>
        <v>1</v>
      </c>
    </row>
    <row r="128" spans="1:7" ht="12" customHeight="1">
      <c r="A128" s="29"/>
      <c r="B128" s="88"/>
      <c r="C128" s="33">
        <v>430</v>
      </c>
      <c r="D128" s="31" t="s">
        <v>62</v>
      </c>
      <c r="E128" s="32">
        <v>80000</v>
      </c>
      <c r="F128" s="85">
        <v>80000</v>
      </c>
      <c r="G128" s="37">
        <f t="shared" si="0"/>
        <v>1</v>
      </c>
    </row>
    <row r="129" spans="1:7" ht="12" customHeight="1">
      <c r="A129" s="29"/>
      <c r="B129" s="88"/>
      <c r="C129" s="33">
        <v>500</v>
      </c>
      <c r="D129" s="31" t="s">
        <v>70</v>
      </c>
      <c r="E129" s="32">
        <v>210000</v>
      </c>
      <c r="F129" s="85">
        <v>210000</v>
      </c>
      <c r="G129" s="37">
        <f t="shared" si="0"/>
        <v>1</v>
      </c>
    </row>
    <row r="130" spans="1:7" ht="12" customHeight="1">
      <c r="A130" s="29"/>
      <c r="B130" s="88"/>
      <c r="C130" s="33">
        <v>910</v>
      </c>
      <c r="D130" s="31" t="s">
        <v>29</v>
      </c>
      <c r="E130" s="32">
        <v>15000</v>
      </c>
      <c r="F130" s="85">
        <v>15000</v>
      </c>
      <c r="G130" s="37">
        <f t="shared" si="0"/>
        <v>1</v>
      </c>
    </row>
    <row r="131" spans="1:7" ht="12" customHeight="1">
      <c r="A131" s="29"/>
      <c r="B131" s="88"/>
      <c r="C131" s="33">
        <v>920</v>
      </c>
      <c r="D131" s="31" t="s">
        <v>100</v>
      </c>
      <c r="E131" s="32">
        <v>2500</v>
      </c>
      <c r="F131" s="85">
        <v>1000</v>
      </c>
      <c r="G131" s="37">
        <f t="shared" si="0"/>
        <v>0.4</v>
      </c>
    </row>
    <row r="132" spans="1:7" ht="12" customHeight="1">
      <c r="A132" s="29"/>
      <c r="B132" s="88"/>
      <c r="C132" s="33"/>
      <c r="D132" s="31"/>
      <c r="E132" s="32"/>
      <c r="F132" s="85"/>
      <c r="G132" s="37"/>
    </row>
    <row r="133" spans="1:7" ht="12" customHeight="1">
      <c r="A133" s="29"/>
      <c r="B133" s="36">
        <v>75618</v>
      </c>
      <c r="C133" s="88"/>
      <c r="D133" s="31" t="s">
        <v>27</v>
      </c>
      <c r="E133" s="32">
        <f>SUM(E135:E137)</f>
        <v>102500</v>
      </c>
      <c r="F133" s="32">
        <f>SUM(F135:F137)</f>
        <v>105000</v>
      </c>
      <c r="G133" s="37">
        <f>F133/E133</f>
        <v>1.024390243902439</v>
      </c>
    </row>
    <row r="134" spans="1:7" ht="12" customHeight="1">
      <c r="A134" s="29"/>
      <c r="B134" s="88"/>
      <c r="C134" s="88"/>
      <c r="D134" s="31" t="s">
        <v>99</v>
      </c>
      <c r="E134" s="85"/>
      <c r="F134" s="85"/>
      <c r="G134" s="37"/>
    </row>
    <row r="135" spans="1:7" ht="12" customHeight="1">
      <c r="A135" s="29"/>
      <c r="B135" s="88"/>
      <c r="C135" s="33">
        <v>410</v>
      </c>
      <c r="D135" s="31" t="s">
        <v>22</v>
      </c>
      <c r="E135" s="32">
        <v>90000</v>
      </c>
      <c r="F135" s="85">
        <v>90000</v>
      </c>
      <c r="G135" s="37">
        <f>F135/E135</f>
        <v>1</v>
      </c>
    </row>
    <row r="136" spans="1:7" ht="12" customHeight="1">
      <c r="A136" s="29"/>
      <c r="B136" s="88"/>
      <c r="C136" s="33">
        <v>450</v>
      </c>
      <c r="D136" s="31" t="s">
        <v>46</v>
      </c>
      <c r="E136" s="32">
        <v>12000</v>
      </c>
      <c r="F136" s="85">
        <v>15000</v>
      </c>
      <c r="G136" s="37">
        <f>F136/E136</f>
        <v>1.25</v>
      </c>
    </row>
    <row r="137" spans="1:7" ht="12" customHeight="1">
      <c r="A137" s="29"/>
      <c r="B137" s="88"/>
      <c r="C137" s="33">
        <v>910</v>
      </c>
      <c r="D137" s="31" t="s">
        <v>29</v>
      </c>
      <c r="E137" s="32">
        <v>500</v>
      </c>
      <c r="F137" s="85">
        <v>0</v>
      </c>
      <c r="G137" s="37">
        <f>F137/E137</f>
        <v>0</v>
      </c>
    </row>
    <row r="138" spans="1:7" ht="12" customHeight="1">
      <c r="A138" s="29"/>
      <c r="B138" s="88"/>
      <c r="C138" s="33"/>
      <c r="D138" s="31"/>
      <c r="E138" s="32"/>
      <c r="F138" s="85"/>
      <c r="G138" s="37"/>
    </row>
    <row r="139" spans="1:7" ht="12" customHeight="1">
      <c r="A139" s="29"/>
      <c r="B139" s="36">
        <v>75619</v>
      </c>
      <c r="C139" s="88"/>
      <c r="D139" s="31" t="s">
        <v>98</v>
      </c>
      <c r="E139" s="32">
        <f>SUM(E140)</f>
        <v>10000</v>
      </c>
      <c r="F139" s="32">
        <f>SUM(F140)</f>
        <v>10000</v>
      </c>
      <c r="G139" s="37">
        <f>F139/E139</f>
        <v>1</v>
      </c>
    </row>
    <row r="140" spans="1:7" ht="12" customHeight="1">
      <c r="A140" s="29"/>
      <c r="B140" s="88"/>
      <c r="C140" s="33">
        <v>460</v>
      </c>
      <c r="D140" s="31" t="s">
        <v>45</v>
      </c>
      <c r="E140" s="32">
        <v>10000</v>
      </c>
      <c r="F140" s="85">
        <v>10000</v>
      </c>
      <c r="G140" s="37">
        <f>F140/E140</f>
        <v>1</v>
      </c>
    </row>
    <row r="141" spans="1:7" ht="12" customHeight="1">
      <c r="A141" s="29"/>
      <c r="B141" s="88"/>
      <c r="C141" s="33"/>
      <c r="D141" s="31"/>
      <c r="E141" s="32"/>
      <c r="F141" s="85"/>
      <c r="G141" s="37"/>
    </row>
    <row r="142" spans="1:7" ht="12" customHeight="1">
      <c r="A142" s="29"/>
      <c r="B142" s="36">
        <v>75621</v>
      </c>
      <c r="C142" s="88"/>
      <c r="D142" s="31" t="s">
        <v>21</v>
      </c>
      <c r="E142" s="32">
        <f>SUM(E143:E144)</f>
        <v>2256000</v>
      </c>
      <c r="F142" s="32">
        <f>SUM(F143:F144)</f>
        <v>2500000</v>
      </c>
      <c r="G142" s="37">
        <f>F142/E142</f>
        <v>1.1081560283687943</v>
      </c>
    </row>
    <row r="143" spans="1:7" ht="12" customHeight="1">
      <c r="A143" s="29"/>
      <c r="B143" s="88"/>
      <c r="C143" s="33">
        <v>10</v>
      </c>
      <c r="D143" s="31" t="s">
        <v>14</v>
      </c>
      <c r="E143" s="32">
        <v>2216000</v>
      </c>
      <c r="F143" s="85">
        <v>2450000</v>
      </c>
      <c r="G143" s="37">
        <f>F143/E143</f>
        <v>1.105595667870036</v>
      </c>
    </row>
    <row r="144" spans="1:7" ht="12" customHeight="1">
      <c r="A144" s="29"/>
      <c r="B144" s="88"/>
      <c r="C144" s="33">
        <v>20</v>
      </c>
      <c r="D144" s="31" t="s">
        <v>13</v>
      </c>
      <c r="E144" s="32">
        <v>40000</v>
      </c>
      <c r="F144" s="85">
        <v>50000</v>
      </c>
      <c r="G144" s="37">
        <f>F144/E144</f>
        <v>1.25</v>
      </c>
    </row>
    <row r="145" spans="1:7" ht="12" customHeight="1">
      <c r="A145" s="29"/>
      <c r="B145" s="88"/>
      <c r="C145" s="33"/>
      <c r="D145" s="31"/>
      <c r="E145" s="32"/>
      <c r="F145" s="85"/>
      <c r="G145" s="37"/>
    </row>
    <row r="146" spans="1:7" ht="12" customHeight="1">
      <c r="A146" s="35">
        <v>758</v>
      </c>
      <c r="B146" s="88"/>
      <c r="C146" s="88"/>
      <c r="D146" s="28" t="s">
        <v>44</v>
      </c>
      <c r="E146" s="4">
        <f>SUM(E148,E152,E155,E159)</f>
        <v>10023296</v>
      </c>
      <c r="F146" s="4">
        <f>SUM(F148,F152,F155,F159)</f>
        <v>9253435</v>
      </c>
      <c r="G146" s="38">
        <f>F146/E146</f>
        <v>0.923192829983271</v>
      </c>
    </row>
    <row r="147" spans="1:7" ht="12" customHeight="1">
      <c r="A147" s="35"/>
      <c r="B147" s="88"/>
      <c r="C147" s="88"/>
      <c r="D147" s="28"/>
      <c r="E147" s="4"/>
      <c r="F147" s="85"/>
      <c r="G147" s="37"/>
    </row>
    <row r="148" spans="1:7" ht="12" customHeight="1">
      <c r="A148" s="29"/>
      <c r="B148" s="36">
        <v>75801</v>
      </c>
      <c r="C148" s="88"/>
      <c r="D148" s="31" t="s">
        <v>66</v>
      </c>
      <c r="E148" s="32">
        <f>SUM(E150)</f>
        <v>5767257</v>
      </c>
      <c r="F148" s="32">
        <f>SUM(F150)</f>
        <v>5860488</v>
      </c>
      <c r="G148" s="37">
        <f>F148/E148</f>
        <v>1.0161655705650017</v>
      </c>
    </row>
    <row r="149" spans="1:7" ht="12" customHeight="1">
      <c r="A149" s="29"/>
      <c r="B149" s="88"/>
      <c r="C149" s="88"/>
      <c r="D149" s="31" t="s">
        <v>6</v>
      </c>
      <c r="E149" s="85"/>
      <c r="F149" s="85"/>
      <c r="G149" s="37"/>
    </row>
    <row r="150" spans="1:7" ht="12" customHeight="1">
      <c r="A150" s="29"/>
      <c r="B150" s="88"/>
      <c r="C150" s="34">
        <v>2920</v>
      </c>
      <c r="D150" s="31" t="s">
        <v>91</v>
      </c>
      <c r="E150" s="32">
        <v>5767257</v>
      </c>
      <c r="F150" s="85">
        <v>5860488</v>
      </c>
      <c r="G150" s="37">
        <f>F150/E150</f>
        <v>1.0161655705650017</v>
      </c>
    </row>
    <row r="151" spans="1:7" ht="12" customHeight="1">
      <c r="A151" s="29"/>
      <c r="B151" s="88"/>
      <c r="C151" s="34"/>
      <c r="D151" s="31"/>
      <c r="E151" s="32"/>
      <c r="F151" s="85"/>
      <c r="G151" s="37"/>
    </row>
    <row r="152" spans="1:7" ht="12" customHeight="1">
      <c r="A152" s="29"/>
      <c r="B152" s="36">
        <v>75807</v>
      </c>
      <c r="C152" s="88"/>
      <c r="D152" s="31" t="s">
        <v>97</v>
      </c>
      <c r="E152" s="32">
        <f>SUM(E153)</f>
        <v>2588549</v>
      </c>
      <c r="F152" s="32">
        <f>SUM(F153)</f>
        <v>3230442</v>
      </c>
      <c r="G152" s="37">
        <f aca="true" t="shared" si="1" ref="G152:G203">F152/E152</f>
        <v>1.2479740580533727</v>
      </c>
    </row>
    <row r="153" spans="1:7" ht="12" customHeight="1">
      <c r="A153" s="29"/>
      <c r="B153" s="88"/>
      <c r="C153" s="34">
        <v>2920</v>
      </c>
      <c r="D153" s="31" t="s">
        <v>91</v>
      </c>
      <c r="E153" s="32">
        <v>2588549</v>
      </c>
      <c r="F153" s="85">
        <v>3230442</v>
      </c>
      <c r="G153" s="37">
        <f t="shared" si="1"/>
        <v>1.2479740580533727</v>
      </c>
    </row>
    <row r="154" spans="1:7" ht="12" customHeight="1">
      <c r="A154" s="29"/>
      <c r="B154" s="88"/>
      <c r="C154" s="34"/>
      <c r="D154" s="31"/>
      <c r="E154" s="32"/>
      <c r="F154" s="85"/>
      <c r="G154" s="37"/>
    </row>
    <row r="155" spans="1:7" ht="12" customHeight="1">
      <c r="A155" s="29"/>
      <c r="B155" s="36">
        <v>75814</v>
      </c>
      <c r="C155" s="88"/>
      <c r="D155" s="31" t="s">
        <v>35</v>
      </c>
      <c r="E155" s="32">
        <f>SUM(E156:E157)</f>
        <v>1558113</v>
      </c>
      <c r="F155" s="32">
        <f>SUM(F156:F157)</f>
        <v>25000</v>
      </c>
      <c r="G155" s="37">
        <f t="shared" si="1"/>
        <v>0.016045049364198875</v>
      </c>
    </row>
    <row r="156" spans="1:7" ht="12" customHeight="1">
      <c r="A156" s="29"/>
      <c r="B156" s="88"/>
      <c r="C156" s="33">
        <v>920</v>
      </c>
      <c r="D156" s="31" t="s">
        <v>100</v>
      </c>
      <c r="E156" s="32">
        <v>156846</v>
      </c>
      <c r="F156" s="85">
        <v>25000</v>
      </c>
      <c r="G156" s="37">
        <f t="shared" si="1"/>
        <v>0.15939201509761167</v>
      </c>
    </row>
    <row r="157" spans="1:7" ht="12" customHeight="1">
      <c r="A157" s="29"/>
      <c r="B157" s="88"/>
      <c r="C157" s="33">
        <v>970</v>
      </c>
      <c r="D157" s="31" t="s">
        <v>47</v>
      </c>
      <c r="E157" s="32">
        <v>1401267</v>
      </c>
      <c r="F157" s="85">
        <v>0</v>
      </c>
      <c r="G157" s="37">
        <f t="shared" si="1"/>
        <v>0</v>
      </c>
    </row>
    <row r="158" spans="1:7" ht="12" customHeight="1">
      <c r="A158" s="29"/>
      <c r="B158" s="88"/>
      <c r="C158" s="88"/>
      <c r="D158" s="31"/>
      <c r="E158" s="85"/>
      <c r="F158" s="85"/>
      <c r="G158" s="37"/>
    </row>
    <row r="159" spans="1:7" ht="12" customHeight="1">
      <c r="A159" s="29"/>
      <c r="B159" s="36">
        <v>75831</v>
      </c>
      <c r="C159" s="88"/>
      <c r="D159" s="31" t="s">
        <v>57</v>
      </c>
      <c r="E159" s="32">
        <f>SUM(E160)</f>
        <v>109377</v>
      </c>
      <c r="F159" s="32">
        <f>SUM(F160)</f>
        <v>137505</v>
      </c>
      <c r="G159" s="37">
        <f t="shared" si="1"/>
        <v>1.257165583257906</v>
      </c>
    </row>
    <row r="160" spans="1:7" ht="12" customHeight="1">
      <c r="A160" s="29"/>
      <c r="B160" s="88"/>
      <c r="C160" s="34">
        <v>2920</v>
      </c>
      <c r="D160" s="31" t="s">
        <v>91</v>
      </c>
      <c r="E160" s="32">
        <v>109377</v>
      </c>
      <c r="F160" s="85">
        <v>137505</v>
      </c>
      <c r="G160" s="37">
        <f t="shared" si="1"/>
        <v>1.257165583257906</v>
      </c>
    </row>
    <row r="161" spans="1:7" ht="12" customHeight="1">
      <c r="A161" s="29"/>
      <c r="B161" s="88"/>
      <c r="C161" s="34"/>
      <c r="D161" s="31"/>
      <c r="E161" s="32"/>
      <c r="F161" s="85"/>
      <c r="G161" s="37"/>
    </row>
    <row r="162" spans="1:7" ht="12" customHeight="1">
      <c r="A162" s="35">
        <v>801</v>
      </c>
      <c r="B162" s="88"/>
      <c r="C162" s="88"/>
      <c r="D162" s="28" t="s">
        <v>2</v>
      </c>
      <c r="E162" s="4">
        <f>SUM(E164,E171,E174,E180)</f>
        <v>367597</v>
      </c>
      <c r="F162" s="4">
        <f>SUM(F164,F171,F174,F180)</f>
        <v>472650</v>
      </c>
      <c r="G162" s="38">
        <f t="shared" si="1"/>
        <v>1.2857830722231138</v>
      </c>
    </row>
    <row r="163" spans="1:7" ht="12" customHeight="1">
      <c r="A163" s="35"/>
      <c r="B163" s="88"/>
      <c r="C163" s="88"/>
      <c r="D163" s="28"/>
      <c r="E163" s="4"/>
      <c r="F163" s="85"/>
      <c r="G163" s="37"/>
    </row>
    <row r="164" spans="1:7" ht="12" customHeight="1">
      <c r="A164" s="29"/>
      <c r="B164" s="36">
        <v>80101</v>
      </c>
      <c r="C164" s="88"/>
      <c r="D164" s="31" t="s">
        <v>49</v>
      </c>
      <c r="E164" s="32">
        <f>SUM(E165:E169)</f>
        <v>80417</v>
      </c>
      <c r="F164" s="32">
        <f>SUM(F165:F169)</f>
        <v>165900</v>
      </c>
      <c r="G164" s="37">
        <f t="shared" si="1"/>
        <v>2.0629966300657823</v>
      </c>
    </row>
    <row r="165" spans="1:7" ht="12" customHeight="1">
      <c r="A165" s="29"/>
      <c r="B165" s="88"/>
      <c r="C165" s="33">
        <v>830</v>
      </c>
      <c r="D165" s="31" t="s">
        <v>42</v>
      </c>
      <c r="E165" s="32">
        <v>67800</v>
      </c>
      <c r="F165" s="85">
        <v>165900</v>
      </c>
      <c r="G165" s="37">
        <f t="shared" si="1"/>
        <v>2.4469026548672566</v>
      </c>
    </row>
    <row r="166" spans="1:7" ht="12" customHeight="1">
      <c r="A166" s="29"/>
      <c r="B166" s="88"/>
      <c r="C166" s="33">
        <v>970</v>
      </c>
      <c r="D166" s="31" t="s">
        <v>47</v>
      </c>
      <c r="E166" s="32">
        <v>9300</v>
      </c>
      <c r="F166" s="85">
        <v>0</v>
      </c>
      <c r="G166" s="37">
        <f t="shared" si="1"/>
        <v>0</v>
      </c>
    </row>
    <row r="167" spans="1:7" ht="12" customHeight="1">
      <c r="A167" s="29"/>
      <c r="B167" s="88"/>
      <c r="C167" s="34">
        <v>2030</v>
      </c>
      <c r="D167" s="31" t="s">
        <v>1</v>
      </c>
      <c r="E167" s="32">
        <v>3237</v>
      </c>
      <c r="F167" s="85">
        <v>0</v>
      </c>
      <c r="G167" s="37">
        <f t="shared" si="1"/>
        <v>0</v>
      </c>
    </row>
    <row r="168" spans="1:7" ht="12" customHeight="1">
      <c r="A168" s="29"/>
      <c r="B168" s="88"/>
      <c r="C168" s="88"/>
      <c r="D168" s="31" t="s">
        <v>61</v>
      </c>
      <c r="E168" s="85"/>
      <c r="F168" s="85"/>
      <c r="G168" s="37"/>
    </row>
    <row r="169" spans="1:7" ht="12" customHeight="1">
      <c r="A169" s="29"/>
      <c r="B169" s="88"/>
      <c r="C169" s="34">
        <v>2390</v>
      </c>
      <c r="D169" s="31" t="s">
        <v>217</v>
      </c>
      <c r="E169" s="32">
        <v>80</v>
      </c>
      <c r="F169" s="85">
        <v>0</v>
      </c>
      <c r="G169" s="37">
        <f t="shared" si="1"/>
        <v>0</v>
      </c>
    </row>
    <row r="170" spans="1:7" ht="12" customHeight="1">
      <c r="A170" s="29"/>
      <c r="B170" s="88"/>
      <c r="C170" s="88"/>
      <c r="D170" s="31"/>
      <c r="E170" s="85"/>
      <c r="F170" s="85"/>
      <c r="G170" s="37"/>
    </row>
    <row r="171" spans="1:7" ht="12" customHeight="1">
      <c r="A171" s="29"/>
      <c r="B171" s="36">
        <v>80104</v>
      </c>
      <c r="C171" s="88"/>
      <c r="D171" s="31" t="s">
        <v>87</v>
      </c>
      <c r="E171" s="32">
        <f>SUM(E172:E172)</f>
        <v>230000</v>
      </c>
      <c r="F171" s="32">
        <f>SUM(F172:F172)</f>
        <v>260000</v>
      </c>
      <c r="G171" s="37">
        <f t="shared" si="1"/>
        <v>1.1304347826086956</v>
      </c>
    </row>
    <row r="172" spans="1:7" ht="12" customHeight="1">
      <c r="A172" s="29"/>
      <c r="B172" s="88"/>
      <c r="C172" s="33">
        <v>830</v>
      </c>
      <c r="D172" s="31" t="s">
        <v>42</v>
      </c>
      <c r="E172" s="32">
        <v>230000</v>
      </c>
      <c r="F172" s="85">
        <v>260000</v>
      </c>
      <c r="G172" s="37">
        <f t="shared" si="1"/>
        <v>1.1304347826086956</v>
      </c>
    </row>
    <row r="173" spans="1:7" ht="12" customHeight="1">
      <c r="A173" s="29"/>
      <c r="B173" s="88"/>
      <c r="C173" s="33"/>
      <c r="D173" s="31"/>
      <c r="E173" s="32"/>
      <c r="F173" s="85"/>
      <c r="G173" s="37"/>
    </row>
    <row r="174" spans="1:7" ht="12" customHeight="1">
      <c r="A174" s="29"/>
      <c r="B174" s="36">
        <v>80110</v>
      </c>
      <c r="C174" s="88"/>
      <c r="D174" s="31" t="s">
        <v>123</v>
      </c>
      <c r="E174" s="32">
        <f>SUM(E175:E176)</f>
        <v>25500</v>
      </c>
      <c r="F174" s="32">
        <f>SUM(F175:F176)</f>
        <v>46750</v>
      </c>
      <c r="G174" s="37">
        <f t="shared" si="1"/>
        <v>1.8333333333333333</v>
      </c>
    </row>
    <row r="175" spans="1:7" ht="12" customHeight="1">
      <c r="A175" s="29"/>
      <c r="B175" s="36"/>
      <c r="C175" s="33">
        <v>830</v>
      </c>
      <c r="D175" s="31" t="s">
        <v>42</v>
      </c>
      <c r="E175" s="32">
        <v>18700</v>
      </c>
      <c r="F175" s="32">
        <v>46750</v>
      </c>
      <c r="G175" s="37">
        <f t="shared" si="1"/>
        <v>2.5</v>
      </c>
    </row>
    <row r="176" spans="1:7" ht="12" customHeight="1">
      <c r="A176" s="29"/>
      <c r="B176" s="88"/>
      <c r="C176" s="34">
        <v>2700</v>
      </c>
      <c r="D176" s="31" t="s">
        <v>17</v>
      </c>
      <c r="E176" s="32">
        <v>6800</v>
      </c>
      <c r="F176" s="85">
        <v>0</v>
      </c>
      <c r="G176" s="37">
        <f t="shared" si="1"/>
        <v>0</v>
      </c>
    </row>
    <row r="177" spans="1:7" ht="12" customHeight="1">
      <c r="A177" s="29"/>
      <c r="B177" s="88"/>
      <c r="C177" s="88"/>
      <c r="D177" s="31" t="s">
        <v>16</v>
      </c>
      <c r="E177" s="85"/>
      <c r="F177" s="85"/>
      <c r="G177" s="37"/>
    </row>
    <row r="178" spans="1:7" ht="12" customHeight="1">
      <c r="A178" s="29"/>
      <c r="B178" s="88"/>
      <c r="C178" s="88"/>
      <c r="D178" s="31" t="s">
        <v>43</v>
      </c>
      <c r="E178" s="85"/>
      <c r="F178" s="85"/>
      <c r="G178" s="37"/>
    </row>
    <row r="179" spans="1:7" ht="12" customHeight="1">
      <c r="A179" s="29"/>
      <c r="B179" s="88"/>
      <c r="C179" s="88"/>
      <c r="D179" s="31"/>
      <c r="E179" s="85"/>
      <c r="F179" s="85"/>
      <c r="G179" s="37"/>
    </row>
    <row r="180" spans="1:7" ht="12" customHeight="1">
      <c r="A180" s="29"/>
      <c r="B180" s="36">
        <v>80195</v>
      </c>
      <c r="C180" s="88"/>
      <c r="D180" s="31" t="s">
        <v>65</v>
      </c>
      <c r="E180" s="32">
        <f>SUM(E181)</f>
        <v>31680</v>
      </c>
      <c r="F180" s="32">
        <f>SUM(F181)</f>
        <v>0</v>
      </c>
      <c r="G180" s="37">
        <f t="shared" si="1"/>
        <v>0</v>
      </c>
    </row>
    <row r="181" spans="1:7" ht="12" customHeight="1">
      <c r="A181" s="29"/>
      <c r="B181" s="88"/>
      <c r="C181" s="34">
        <v>2030</v>
      </c>
      <c r="D181" s="31" t="s">
        <v>1</v>
      </c>
      <c r="E181" s="32">
        <v>31680</v>
      </c>
      <c r="F181" s="85">
        <v>0</v>
      </c>
      <c r="G181" s="37">
        <f t="shared" si="1"/>
        <v>0</v>
      </c>
    </row>
    <row r="182" spans="1:7" ht="12" customHeight="1">
      <c r="A182" s="29"/>
      <c r="B182" s="88"/>
      <c r="C182" s="88"/>
      <c r="D182" s="31" t="s">
        <v>61</v>
      </c>
      <c r="E182" s="85"/>
      <c r="F182" s="85"/>
      <c r="G182" s="37"/>
    </row>
    <row r="183" spans="1:7" ht="12" customHeight="1">
      <c r="A183" s="29"/>
      <c r="B183" s="88"/>
      <c r="C183" s="88"/>
      <c r="D183" s="31"/>
      <c r="E183" s="85"/>
      <c r="F183" s="85"/>
      <c r="G183" s="37"/>
    </row>
    <row r="184" spans="1:7" ht="12" customHeight="1">
      <c r="A184" s="35">
        <v>851</v>
      </c>
      <c r="B184" s="88"/>
      <c r="C184" s="88"/>
      <c r="D184" s="28" t="s">
        <v>12</v>
      </c>
      <c r="E184" s="4">
        <f>SUM(E186)</f>
        <v>135000</v>
      </c>
      <c r="F184" s="4">
        <f>SUM(F186)</f>
        <v>139000</v>
      </c>
      <c r="G184" s="38">
        <f t="shared" si="1"/>
        <v>1.0296296296296297</v>
      </c>
    </row>
    <row r="185" spans="1:7" ht="12" customHeight="1">
      <c r="A185" s="35"/>
      <c r="B185" s="88"/>
      <c r="C185" s="88"/>
      <c r="D185" s="28"/>
      <c r="E185" s="4"/>
      <c r="F185" s="85"/>
      <c r="G185" s="37"/>
    </row>
    <row r="186" spans="1:7" ht="12" customHeight="1">
      <c r="A186" s="29"/>
      <c r="B186" s="36">
        <v>85154</v>
      </c>
      <c r="C186" s="88"/>
      <c r="D186" s="31" t="s">
        <v>56</v>
      </c>
      <c r="E186" s="32">
        <f>SUM(E187)</f>
        <v>135000</v>
      </c>
      <c r="F186" s="32">
        <f>SUM(F187)</f>
        <v>139000</v>
      </c>
      <c r="G186" s="37">
        <f t="shared" si="1"/>
        <v>1.0296296296296297</v>
      </c>
    </row>
    <row r="187" spans="1:7" ht="12" customHeight="1">
      <c r="A187" s="29"/>
      <c r="B187" s="88"/>
      <c r="C187" s="33">
        <v>480</v>
      </c>
      <c r="D187" s="31" t="s">
        <v>55</v>
      </c>
      <c r="E187" s="32">
        <v>135000</v>
      </c>
      <c r="F187" s="85">
        <v>139000</v>
      </c>
      <c r="G187" s="37">
        <f t="shared" si="1"/>
        <v>1.0296296296296297</v>
      </c>
    </row>
    <row r="188" spans="1:7" ht="12" customHeight="1">
      <c r="A188" s="29"/>
      <c r="B188" s="88"/>
      <c r="C188" s="33"/>
      <c r="D188" s="31"/>
      <c r="E188" s="32"/>
      <c r="F188" s="85"/>
      <c r="G188" s="37"/>
    </row>
    <row r="189" spans="1:7" ht="12" customHeight="1">
      <c r="A189" s="35">
        <v>852</v>
      </c>
      <c r="B189" s="88"/>
      <c r="C189" s="88"/>
      <c r="D189" s="28" t="s">
        <v>20</v>
      </c>
      <c r="E189" s="4">
        <f>SUM(E191,E200,E207,E214,E218,E221)</f>
        <v>3844605</v>
      </c>
      <c r="F189" s="4">
        <f>SUM(F191,F200,F207,F214,F218,F221)</f>
        <v>4897000</v>
      </c>
      <c r="G189" s="38">
        <f t="shared" si="1"/>
        <v>1.2737329322518178</v>
      </c>
    </row>
    <row r="190" spans="1:7" ht="12" customHeight="1">
      <c r="A190" s="35"/>
      <c r="B190" s="88"/>
      <c r="C190" s="88"/>
      <c r="D190" s="28"/>
      <c r="E190" s="4"/>
      <c r="F190" s="85"/>
      <c r="G190" s="37"/>
    </row>
    <row r="191" spans="1:7" ht="12" customHeight="1">
      <c r="A191" s="29"/>
      <c r="B191" s="36">
        <v>85212</v>
      </c>
      <c r="C191" s="88"/>
      <c r="D191" s="31" t="s">
        <v>38</v>
      </c>
      <c r="E191" s="32">
        <f>SUM(E193,E196)</f>
        <v>3064605</v>
      </c>
      <c r="F191" s="32">
        <f>SUM(F193,F196)</f>
        <v>4032000</v>
      </c>
      <c r="G191" s="37">
        <f t="shared" si="1"/>
        <v>1.315667108811739</v>
      </c>
    </row>
    <row r="192" spans="1:7" ht="12" customHeight="1">
      <c r="A192" s="29"/>
      <c r="B192" s="88"/>
      <c r="C192" s="88"/>
      <c r="D192" s="31" t="s">
        <v>26</v>
      </c>
      <c r="E192" s="85"/>
      <c r="F192" s="85"/>
      <c r="G192" s="37"/>
    </row>
    <row r="193" spans="1:7" ht="12" customHeight="1">
      <c r="A193" s="29"/>
      <c r="B193" s="88"/>
      <c r="C193" s="34">
        <v>2010</v>
      </c>
      <c r="D193" s="31" t="s">
        <v>73</v>
      </c>
      <c r="E193" s="32">
        <v>3061000</v>
      </c>
      <c r="F193" s="85">
        <v>4032000</v>
      </c>
      <c r="G193" s="37">
        <f t="shared" si="1"/>
        <v>1.317216595883698</v>
      </c>
    </row>
    <row r="194" spans="1:7" ht="12" customHeight="1">
      <c r="A194" s="29"/>
      <c r="B194" s="88"/>
      <c r="C194" s="88"/>
      <c r="D194" s="31" t="s">
        <v>60</v>
      </c>
      <c r="E194" s="85"/>
      <c r="F194" s="85"/>
      <c r="G194" s="37"/>
    </row>
    <row r="195" spans="1:7" ht="12" customHeight="1">
      <c r="A195" s="29"/>
      <c r="B195" s="88"/>
      <c r="C195" s="88"/>
      <c r="D195" s="31" t="s">
        <v>51</v>
      </c>
      <c r="E195" s="85"/>
      <c r="F195" s="85"/>
      <c r="G195" s="37"/>
    </row>
    <row r="196" spans="1:7" ht="12" customHeight="1">
      <c r="A196" s="29"/>
      <c r="B196" s="88"/>
      <c r="C196" s="34">
        <v>6310</v>
      </c>
      <c r="D196" s="31" t="s">
        <v>84</v>
      </c>
      <c r="E196" s="32">
        <v>3605</v>
      </c>
      <c r="F196" s="85">
        <v>0</v>
      </c>
      <c r="G196" s="37">
        <f t="shared" si="1"/>
        <v>0</v>
      </c>
    </row>
    <row r="197" spans="1:7" ht="12" customHeight="1">
      <c r="A197" s="29"/>
      <c r="B197" s="88"/>
      <c r="C197" s="88"/>
      <c r="D197" s="31" t="s">
        <v>71</v>
      </c>
      <c r="E197" s="85"/>
      <c r="F197" s="85"/>
      <c r="G197" s="37"/>
    </row>
    <row r="198" spans="1:7" ht="12" customHeight="1">
      <c r="A198" s="29"/>
      <c r="B198" s="88"/>
      <c r="C198" s="88"/>
      <c r="D198" s="31" t="s">
        <v>50</v>
      </c>
      <c r="E198" s="85"/>
      <c r="F198" s="85"/>
      <c r="G198" s="37"/>
    </row>
    <row r="199" spans="1:7" ht="12" customHeight="1">
      <c r="A199" s="29"/>
      <c r="B199" s="88"/>
      <c r="C199" s="88"/>
      <c r="D199" s="31"/>
      <c r="E199" s="85"/>
      <c r="F199" s="85"/>
      <c r="G199" s="37"/>
    </row>
    <row r="200" spans="1:7" ht="12" customHeight="1">
      <c r="A200" s="29"/>
      <c r="B200" s="36">
        <v>85213</v>
      </c>
      <c r="C200" s="88"/>
      <c r="D200" s="31" t="s">
        <v>48</v>
      </c>
      <c r="E200" s="32">
        <f>SUM(E203)</f>
        <v>23000</v>
      </c>
      <c r="F200" s="32">
        <f>SUM(F203)</f>
        <v>36000</v>
      </c>
      <c r="G200" s="37">
        <f t="shared" si="1"/>
        <v>1.565217391304348</v>
      </c>
    </row>
    <row r="201" spans="1:7" ht="12" customHeight="1">
      <c r="A201" s="29"/>
      <c r="B201" s="88"/>
      <c r="C201" s="88"/>
      <c r="D201" s="31" t="s">
        <v>77</v>
      </c>
      <c r="E201" s="85"/>
      <c r="F201" s="85"/>
      <c r="G201" s="37"/>
    </row>
    <row r="202" spans="1:7" ht="12" customHeight="1">
      <c r="A202" s="29"/>
      <c r="B202" s="88"/>
      <c r="C202" s="88"/>
      <c r="D202" s="31" t="s">
        <v>54</v>
      </c>
      <c r="E202" s="85"/>
      <c r="F202" s="85"/>
      <c r="G202" s="37"/>
    </row>
    <row r="203" spans="1:7" ht="12" customHeight="1">
      <c r="A203" s="29"/>
      <c r="B203" s="88"/>
      <c r="C203" s="34">
        <v>2010</v>
      </c>
      <c r="D203" s="31" t="s">
        <v>73</v>
      </c>
      <c r="E203" s="32">
        <v>23000</v>
      </c>
      <c r="F203" s="85">
        <v>36000</v>
      </c>
      <c r="G203" s="37">
        <f t="shared" si="1"/>
        <v>1.565217391304348</v>
      </c>
    </row>
    <row r="204" spans="1:7" ht="12" customHeight="1">
      <c r="A204" s="29"/>
      <c r="B204" s="88"/>
      <c r="C204" s="88"/>
      <c r="D204" s="31" t="s">
        <v>60</v>
      </c>
      <c r="E204" s="85"/>
      <c r="F204" s="85"/>
      <c r="G204" s="37"/>
    </row>
    <row r="205" spans="1:7" ht="12" customHeight="1">
      <c r="A205" s="29"/>
      <c r="B205" s="88"/>
      <c r="C205" s="88"/>
      <c r="D205" s="31" t="s">
        <v>51</v>
      </c>
      <c r="E205" s="85"/>
      <c r="F205" s="85"/>
      <c r="G205" s="37"/>
    </row>
    <row r="206" spans="1:7" ht="12" customHeight="1">
      <c r="A206" s="29"/>
      <c r="B206" s="88"/>
      <c r="C206" s="88"/>
      <c r="D206" s="31"/>
      <c r="E206" s="85"/>
      <c r="F206" s="85"/>
      <c r="G206" s="37"/>
    </row>
    <row r="207" spans="1:7" ht="12" customHeight="1">
      <c r="A207" s="29"/>
      <c r="B207" s="36">
        <v>85214</v>
      </c>
      <c r="C207" s="88"/>
      <c r="D207" s="31" t="s">
        <v>96</v>
      </c>
      <c r="E207" s="32">
        <f>SUM(E208,E211)</f>
        <v>559000</v>
      </c>
      <c r="F207" s="32">
        <f>SUM(F208,F211)</f>
        <v>628000</v>
      </c>
      <c r="G207" s="37">
        <f>F207/E207</f>
        <v>1.1234347048300537</v>
      </c>
    </row>
    <row r="208" spans="1:7" ht="12" customHeight="1">
      <c r="A208" s="29"/>
      <c r="B208" s="88"/>
      <c r="C208" s="34">
        <v>2010</v>
      </c>
      <c r="D208" s="31" t="s">
        <v>73</v>
      </c>
      <c r="E208" s="32">
        <v>177000</v>
      </c>
      <c r="F208" s="85">
        <v>197000</v>
      </c>
      <c r="G208" s="37">
        <f>F208/E208</f>
        <v>1.112994350282486</v>
      </c>
    </row>
    <row r="209" spans="1:7" ht="12" customHeight="1">
      <c r="A209" s="29"/>
      <c r="B209" s="88"/>
      <c r="C209" s="88"/>
      <c r="D209" s="31" t="s">
        <v>60</v>
      </c>
      <c r="E209" s="85"/>
      <c r="F209" s="85"/>
      <c r="G209" s="37"/>
    </row>
    <row r="210" spans="1:7" ht="12" customHeight="1">
      <c r="A210" s="29"/>
      <c r="B210" s="88"/>
      <c r="C210" s="88"/>
      <c r="D210" s="31" t="s">
        <v>51</v>
      </c>
      <c r="E210" s="85"/>
      <c r="F210" s="85"/>
      <c r="G210" s="37"/>
    </row>
    <row r="211" spans="1:7" ht="12" customHeight="1">
      <c r="A211" s="29"/>
      <c r="B211" s="88"/>
      <c r="C211" s="34">
        <v>2030</v>
      </c>
      <c r="D211" s="31" t="s">
        <v>1</v>
      </c>
      <c r="E211" s="32">
        <v>382000</v>
      </c>
      <c r="F211" s="85">
        <v>431000</v>
      </c>
      <c r="G211" s="37">
        <f>F211/E211</f>
        <v>1.1282722513089005</v>
      </c>
    </row>
    <row r="212" spans="1:7" ht="12" customHeight="1">
      <c r="A212" s="29"/>
      <c r="B212" s="88"/>
      <c r="C212" s="88"/>
      <c r="D212" s="31" t="s">
        <v>61</v>
      </c>
      <c r="E212" s="85"/>
      <c r="F212" s="85"/>
      <c r="G212" s="37"/>
    </row>
    <row r="213" spans="1:7" ht="12" customHeight="1">
      <c r="A213" s="29"/>
      <c r="B213" s="88"/>
      <c r="C213" s="88"/>
      <c r="D213" s="31"/>
      <c r="E213" s="85"/>
      <c r="F213" s="85"/>
      <c r="G213" s="37"/>
    </row>
    <row r="214" spans="1:7" ht="12" customHeight="1">
      <c r="A214" s="29"/>
      <c r="B214" s="36">
        <v>85219</v>
      </c>
      <c r="C214" s="88"/>
      <c r="D214" s="31" t="s">
        <v>25</v>
      </c>
      <c r="E214" s="32">
        <f>SUM(E215)</f>
        <v>142000</v>
      </c>
      <c r="F214" s="32">
        <f>SUM(F215)</f>
        <v>144000</v>
      </c>
      <c r="G214" s="37">
        <f>F214/E214</f>
        <v>1.0140845070422535</v>
      </c>
    </row>
    <row r="215" spans="1:7" ht="12" customHeight="1">
      <c r="A215" s="29"/>
      <c r="B215" s="88"/>
      <c r="C215" s="34">
        <v>2030</v>
      </c>
      <c r="D215" s="31" t="s">
        <v>1</v>
      </c>
      <c r="E215" s="32">
        <v>142000</v>
      </c>
      <c r="F215" s="85">
        <v>144000</v>
      </c>
      <c r="G215" s="37">
        <f>F215/E215</f>
        <v>1.0140845070422535</v>
      </c>
    </row>
    <row r="216" spans="1:7" ht="12" customHeight="1">
      <c r="A216" s="29"/>
      <c r="B216" s="88"/>
      <c r="C216" s="88"/>
      <c r="D216" s="31" t="s">
        <v>61</v>
      </c>
      <c r="E216" s="85"/>
      <c r="F216" s="85"/>
      <c r="G216" s="37"/>
    </row>
    <row r="217" spans="1:7" ht="12" customHeight="1">
      <c r="A217" s="29"/>
      <c r="B217" s="88"/>
      <c r="C217" s="88"/>
      <c r="D217" s="31"/>
      <c r="E217" s="85"/>
      <c r="F217" s="85"/>
      <c r="G217" s="37"/>
    </row>
    <row r="218" spans="1:7" ht="12" customHeight="1">
      <c r="A218" s="29"/>
      <c r="B218" s="36">
        <v>85228</v>
      </c>
      <c r="C218" s="88"/>
      <c r="D218" s="31" t="s">
        <v>11</v>
      </c>
      <c r="E218" s="32">
        <f>SUM(E219)</f>
        <v>14000</v>
      </c>
      <c r="F218" s="32">
        <f>SUM(F219)</f>
        <v>17000</v>
      </c>
      <c r="G218" s="37">
        <f>F218/E218</f>
        <v>1.2142857142857142</v>
      </c>
    </row>
    <row r="219" spans="1:7" ht="12" customHeight="1">
      <c r="A219" s="29"/>
      <c r="B219" s="88"/>
      <c r="C219" s="33">
        <v>830</v>
      </c>
      <c r="D219" s="31" t="s">
        <v>42</v>
      </c>
      <c r="E219" s="32">
        <v>14000</v>
      </c>
      <c r="F219" s="85">
        <v>17000</v>
      </c>
      <c r="G219" s="37">
        <f>F219/E219</f>
        <v>1.2142857142857142</v>
      </c>
    </row>
    <row r="220" spans="1:7" ht="12" customHeight="1">
      <c r="A220" s="29"/>
      <c r="B220" s="88"/>
      <c r="C220" s="33"/>
      <c r="D220" s="31"/>
      <c r="E220" s="32"/>
      <c r="F220" s="85"/>
      <c r="G220" s="37"/>
    </row>
    <row r="221" spans="1:7" ht="12" customHeight="1">
      <c r="A221" s="29"/>
      <c r="B221" s="36">
        <v>85295</v>
      </c>
      <c r="C221" s="88"/>
      <c r="D221" s="31" t="s">
        <v>65</v>
      </c>
      <c r="E221" s="32">
        <f>SUM(E222)</f>
        <v>42000</v>
      </c>
      <c r="F221" s="32">
        <f>SUM(F222)</f>
        <v>40000</v>
      </c>
      <c r="G221" s="37">
        <f>F221/E221</f>
        <v>0.9523809523809523</v>
      </c>
    </row>
    <row r="222" spans="1:7" ht="12" customHeight="1">
      <c r="A222" s="29"/>
      <c r="B222" s="88"/>
      <c r="C222" s="34">
        <v>2030</v>
      </c>
      <c r="D222" s="31" t="s">
        <v>1</v>
      </c>
      <c r="E222" s="32">
        <v>42000</v>
      </c>
      <c r="F222" s="85">
        <v>40000</v>
      </c>
      <c r="G222" s="37">
        <f>F222/E222</f>
        <v>0.9523809523809523</v>
      </c>
    </row>
    <row r="223" spans="1:7" ht="12" customHeight="1">
      <c r="A223" s="29"/>
      <c r="B223" s="88"/>
      <c r="C223" s="88"/>
      <c r="D223" s="31" t="s">
        <v>61</v>
      </c>
      <c r="E223" s="85"/>
      <c r="F223" s="85"/>
      <c r="G223" s="37"/>
    </row>
    <row r="224" spans="1:7" ht="12" customHeight="1">
      <c r="A224" s="29"/>
      <c r="B224" s="88"/>
      <c r="C224" s="88"/>
      <c r="D224" s="31"/>
      <c r="E224" s="85"/>
      <c r="F224" s="85"/>
      <c r="G224" s="37"/>
    </row>
    <row r="225" spans="1:7" s="104" customFormat="1" ht="12" customHeight="1">
      <c r="A225" s="101">
        <v>854</v>
      </c>
      <c r="B225" s="102"/>
      <c r="C225" s="102"/>
      <c r="D225" s="28" t="s">
        <v>127</v>
      </c>
      <c r="E225" s="103">
        <f>SUM(E227)</f>
        <v>215300</v>
      </c>
      <c r="F225" s="103">
        <f>SUM(F227)</f>
        <v>0</v>
      </c>
      <c r="G225" s="38">
        <f>F225/E225</f>
        <v>0</v>
      </c>
    </row>
    <row r="226" spans="1:7" s="91" customFormat="1" ht="12" customHeight="1">
      <c r="A226" s="100"/>
      <c r="B226" s="88"/>
      <c r="C226" s="88"/>
      <c r="D226" s="31"/>
      <c r="E226" s="85"/>
      <c r="F226" s="85"/>
      <c r="G226" s="37"/>
    </row>
    <row r="227" spans="1:7" s="91" customFormat="1" ht="12" customHeight="1">
      <c r="A227" s="100"/>
      <c r="B227" s="88">
        <v>85415</v>
      </c>
      <c r="C227" s="88"/>
      <c r="D227" s="31" t="s">
        <v>214</v>
      </c>
      <c r="E227" s="85">
        <f>SUM(E228)</f>
        <v>215300</v>
      </c>
      <c r="F227" s="85">
        <f>SUM(F228)</f>
        <v>0</v>
      </c>
      <c r="G227" s="37">
        <f>F227/E227</f>
        <v>0</v>
      </c>
    </row>
    <row r="228" spans="1:7" s="91" customFormat="1" ht="12" customHeight="1">
      <c r="A228" s="100"/>
      <c r="B228" s="88"/>
      <c r="C228" s="88">
        <v>2030</v>
      </c>
      <c r="D228" s="31" t="s">
        <v>1</v>
      </c>
      <c r="E228" s="85">
        <v>215300</v>
      </c>
      <c r="F228" s="85">
        <v>0</v>
      </c>
      <c r="G228" s="37">
        <f>F228/E228</f>
        <v>0</v>
      </c>
    </row>
    <row r="229" spans="1:7" s="91" customFormat="1" ht="12" customHeight="1">
      <c r="A229" s="100"/>
      <c r="B229" s="88"/>
      <c r="C229" s="88"/>
      <c r="D229" s="31" t="s">
        <v>61</v>
      </c>
      <c r="E229" s="85"/>
      <c r="F229" s="85"/>
      <c r="G229" s="37"/>
    </row>
    <row r="230" spans="1:7" ht="12" customHeight="1">
      <c r="A230" s="29"/>
      <c r="B230" s="88"/>
      <c r="C230" s="88"/>
      <c r="D230" s="31"/>
      <c r="E230" s="85"/>
      <c r="F230" s="85"/>
      <c r="G230" s="37"/>
    </row>
    <row r="231" spans="1:7" ht="12" customHeight="1">
      <c r="A231" s="35">
        <v>900</v>
      </c>
      <c r="B231" s="88"/>
      <c r="C231" s="88"/>
      <c r="D231" s="28" t="s">
        <v>69</v>
      </c>
      <c r="E231" s="4">
        <f>SUM(E233,E237,E242,E246)</f>
        <v>33475</v>
      </c>
      <c r="F231" s="4">
        <f>SUM(F233,F237,F242,F246)</f>
        <v>1500</v>
      </c>
      <c r="G231" s="38">
        <f>F231/E231</f>
        <v>0.04480955937266617</v>
      </c>
    </row>
    <row r="232" spans="1:7" ht="12" customHeight="1">
      <c r="A232" s="35"/>
      <c r="B232" s="88"/>
      <c r="C232" s="88"/>
      <c r="D232" s="28"/>
      <c r="E232" s="4"/>
      <c r="F232" s="85"/>
      <c r="G232" s="37"/>
    </row>
    <row r="233" spans="1:7" ht="12" customHeight="1">
      <c r="A233" s="29"/>
      <c r="B233" s="36">
        <v>90002</v>
      </c>
      <c r="C233" s="88"/>
      <c r="D233" s="31" t="s">
        <v>0</v>
      </c>
      <c r="E233" s="32">
        <f>SUM(E234:E235)</f>
        <v>300</v>
      </c>
      <c r="F233" s="32">
        <f>SUM(F234:F235)</f>
        <v>0</v>
      </c>
      <c r="G233" s="37">
        <f>F233/E233</f>
        <v>0</v>
      </c>
    </row>
    <row r="234" spans="1:7" ht="12" customHeight="1">
      <c r="A234" s="29"/>
      <c r="B234" s="88"/>
      <c r="C234" s="33">
        <v>570</v>
      </c>
      <c r="D234" s="31" t="s">
        <v>83</v>
      </c>
      <c r="E234" s="32">
        <v>250</v>
      </c>
      <c r="F234" s="85">
        <v>0</v>
      </c>
      <c r="G234" s="37">
        <f>F234/E234</f>
        <v>0</v>
      </c>
    </row>
    <row r="235" spans="1:7" ht="12" customHeight="1">
      <c r="A235" s="29"/>
      <c r="B235" s="88"/>
      <c r="C235" s="33">
        <v>920</v>
      </c>
      <c r="D235" s="31" t="s">
        <v>100</v>
      </c>
      <c r="E235" s="32">
        <v>50</v>
      </c>
      <c r="F235" s="85">
        <v>0</v>
      </c>
      <c r="G235" s="37">
        <f>F235/E235</f>
        <v>0</v>
      </c>
    </row>
    <row r="236" spans="1:7" ht="12" customHeight="1">
      <c r="A236" s="29"/>
      <c r="B236" s="88"/>
      <c r="C236" s="33"/>
      <c r="D236" s="31"/>
      <c r="E236" s="32"/>
      <c r="F236" s="85"/>
      <c r="G236" s="37"/>
    </row>
    <row r="237" spans="1:7" ht="12" customHeight="1">
      <c r="A237" s="29"/>
      <c r="B237" s="88">
        <v>90005</v>
      </c>
      <c r="C237" s="33"/>
      <c r="D237" s="31" t="s">
        <v>221</v>
      </c>
      <c r="E237" s="32">
        <f>SUM(E238)</f>
        <v>30600</v>
      </c>
      <c r="F237" s="32">
        <f>SUM(F238)</f>
        <v>0</v>
      </c>
      <c r="G237" s="37">
        <f>F237/E237</f>
        <v>0</v>
      </c>
    </row>
    <row r="238" spans="1:7" ht="12" customHeight="1">
      <c r="A238" s="29"/>
      <c r="B238" s="88"/>
      <c r="C238" s="33">
        <v>6260</v>
      </c>
      <c r="D238" s="31" t="s">
        <v>222</v>
      </c>
      <c r="E238" s="32">
        <v>30600</v>
      </c>
      <c r="F238" s="85">
        <v>0</v>
      </c>
      <c r="G238" s="37">
        <f>F238/E238</f>
        <v>0</v>
      </c>
    </row>
    <row r="239" spans="1:7" ht="12" customHeight="1">
      <c r="A239" s="29"/>
      <c r="B239" s="88"/>
      <c r="C239" s="33"/>
      <c r="D239" s="31" t="s">
        <v>223</v>
      </c>
      <c r="E239" s="32"/>
      <c r="F239" s="85"/>
      <c r="G239" s="37"/>
    </row>
    <row r="240" spans="1:7" ht="12" customHeight="1">
      <c r="A240" s="29"/>
      <c r="B240" s="88"/>
      <c r="C240" s="33"/>
      <c r="D240" s="31" t="s">
        <v>224</v>
      </c>
      <c r="E240" s="32"/>
      <c r="F240" s="85"/>
      <c r="G240" s="37"/>
    </row>
    <row r="241" spans="1:7" ht="12" customHeight="1">
      <c r="A241" s="29"/>
      <c r="B241" s="88"/>
      <c r="C241" s="33"/>
      <c r="D241" s="31"/>
      <c r="E241" s="32"/>
      <c r="F241" s="85"/>
      <c r="G241" s="37"/>
    </row>
    <row r="242" spans="1:7" ht="12" customHeight="1">
      <c r="A242" s="29"/>
      <c r="B242" s="36">
        <v>90020</v>
      </c>
      <c r="C242" s="88"/>
      <c r="D242" s="31" t="s">
        <v>19</v>
      </c>
      <c r="E242" s="32">
        <f>SUM(E244)</f>
        <v>2500</v>
      </c>
      <c r="F242" s="32">
        <f>SUM(F244)</f>
        <v>1500</v>
      </c>
      <c r="G242" s="37">
        <f>F242/E242</f>
        <v>0.6</v>
      </c>
    </row>
    <row r="243" spans="1:7" ht="12" customHeight="1">
      <c r="A243" s="29"/>
      <c r="B243" s="88"/>
      <c r="C243" s="88"/>
      <c r="D243" s="31" t="s">
        <v>18</v>
      </c>
      <c r="E243" s="85"/>
      <c r="F243" s="85"/>
      <c r="G243" s="37"/>
    </row>
    <row r="244" spans="1:7" ht="12" customHeight="1">
      <c r="A244" s="29"/>
      <c r="B244" s="88"/>
      <c r="C244" s="33">
        <v>400</v>
      </c>
      <c r="D244" s="31" t="s">
        <v>24</v>
      </c>
      <c r="E244" s="32">
        <v>2500</v>
      </c>
      <c r="F244" s="85">
        <v>1500</v>
      </c>
      <c r="G244" s="37">
        <f>F244/E244</f>
        <v>0.6</v>
      </c>
    </row>
    <row r="245" spans="1:7" ht="12" customHeight="1">
      <c r="A245" s="29"/>
      <c r="B245" s="88"/>
      <c r="C245" s="33"/>
      <c r="D245" s="31"/>
      <c r="E245" s="32"/>
      <c r="F245" s="85"/>
      <c r="G245" s="37"/>
    </row>
    <row r="246" spans="1:7" ht="12" customHeight="1">
      <c r="A246" s="29"/>
      <c r="B246" s="36">
        <v>90095</v>
      </c>
      <c r="C246" s="88"/>
      <c r="D246" s="31" t="s">
        <v>65</v>
      </c>
      <c r="E246" s="32">
        <f>SUM(E247)</f>
        <v>75</v>
      </c>
      <c r="F246" s="32">
        <f>SUM(F247)</f>
        <v>0</v>
      </c>
      <c r="G246" s="37">
        <f>F246/E246</f>
        <v>0</v>
      </c>
    </row>
    <row r="247" spans="1:7" ht="12" customHeight="1">
      <c r="A247" s="29"/>
      <c r="B247" s="88"/>
      <c r="C247" s="33">
        <v>840</v>
      </c>
      <c r="D247" s="31" t="s">
        <v>230</v>
      </c>
      <c r="E247" s="32">
        <v>75</v>
      </c>
      <c r="F247" s="85">
        <v>0</v>
      </c>
      <c r="G247" s="37">
        <f>F247/E247</f>
        <v>0</v>
      </c>
    </row>
    <row r="248" spans="1:7" ht="12" customHeight="1">
      <c r="A248" s="29"/>
      <c r="B248" s="88"/>
      <c r="C248" s="33"/>
      <c r="D248" s="31"/>
      <c r="E248" s="32"/>
      <c r="F248" s="85"/>
      <c r="G248" s="37"/>
    </row>
    <row r="249" spans="1:7" ht="12" customHeight="1">
      <c r="A249" s="35">
        <v>921</v>
      </c>
      <c r="B249" s="88"/>
      <c r="C249" s="88"/>
      <c r="D249" s="28" t="s">
        <v>5</v>
      </c>
      <c r="E249" s="4">
        <f>SUM(E251,E256,E261)</f>
        <v>13250</v>
      </c>
      <c r="F249" s="4">
        <f>SUM(F251,F256,F261)</f>
        <v>179670</v>
      </c>
      <c r="G249" s="38">
        <f>F249/E249</f>
        <v>13.56</v>
      </c>
    </row>
    <row r="250" spans="1:7" ht="12" customHeight="1">
      <c r="A250" s="35"/>
      <c r="B250" s="88"/>
      <c r="C250" s="88"/>
      <c r="D250" s="28"/>
      <c r="E250" s="4"/>
      <c r="F250" s="85"/>
      <c r="G250" s="37"/>
    </row>
    <row r="251" spans="1:7" ht="12" customHeight="1">
      <c r="A251" s="29"/>
      <c r="B251" s="36">
        <v>92105</v>
      </c>
      <c r="C251" s="88"/>
      <c r="D251" s="31" t="s">
        <v>10</v>
      </c>
      <c r="E251" s="32">
        <f>SUM(E252)</f>
        <v>1500</v>
      </c>
      <c r="F251" s="32">
        <f>SUM(F252)</f>
        <v>0</v>
      </c>
      <c r="G251" s="37">
        <f>F251/E251</f>
        <v>0</v>
      </c>
    </row>
    <row r="252" spans="1:7" ht="12" customHeight="1">
      <c r="A252" s="29"/>
      <c r="B252" s="88"/>
      <c r="C252" s="34">
        <v>2320</v>
      </c>
      <c r="D252" s="31" t="s">
        <v>225</v>
      </c>
      <c r="E252" s="32">
        <v>1500</v>
      </c>
      <c r="F252" s="85">
        <v>0</v>
      </c>
      <c r="G252" s="37">
        <f>F252/E252</f>
        <v>0</v>
      </c>
    </row>
    <row r="253" spans="1:7" ht="12" customHeight="1">
      <c r="A253" s="29"/>
      <c r="B253" s="88"/>
      <c r="C253" s="88"/>
      <c r="D253" s="31" t="s">
        <v>226</v>
      </c>
      <c r="E253" s="85"/>
      <c r="F253" s="85"/>
      <c r="G253" s="37"/>
    </row>
    <row r="254" spans="1:7" ht="12" customHeight="1">
      <c r="A254" s="29"/>
      <c r="B254" s="88"/>
      <c r="C254" s="88"/>
      <c r="D254" s="31" t="s">
        <v>6</v>
      </c>
      <c r="E254" s="85"/>
      <c r="F254" s="85"/>
      <c r="G254" s="37"/>
    </row>
    <row r="255" spans="1:7" ht="12" customHeight="1">
      <c r="A255" s="29"/>
      <c r="B255" s="88"/>
      <c r="C255" s="88"/>
      <c r="D255" s="31"/>
      <c r="E255" s="85"/>
      <c r="F255" s="85"/>
      <c r="G255" s="37"/>
    </row>
    <row r="256" spans="1:7" ht="12" customHeight="1">
      <c r="A256" s="29"/>
      <c r="B256" s="88">
        <v>92109</v>
      </c>
      <c r="C256" s="88"/>
      <c r="D256" s="31" t="s">
        <v>132</v>
      </c>
      <c r="E256" s="85">
        <f>E257</f>
        <v>0</v>
      </c>
      <c r="F256" s="85">
        <f>F257</f>
        <v>179670</v>
      </c>
      <c r="G256" s="37">
        <v>0</v>
      </c>
    </row>
    <row r="257" spans="1:7" ht="12" customHeight="1">
      <c r="A257" s="29"/>
      <c r="B257" s="88"/>
      <c r="C257" s="88">
        <v>6298</v>
      </c>
      <c r="D257" s="31" t="s">
        <v>227</v>
      </c>
      <c r="E257" s="85">
        <v>0</v>
      </c>
      <c r="F257" s="85">
        <v>179670</v>
      </c>
      <c r="G257" s="37">
        <v>0</v>
      </c>
    </row>
    <row r="258" spans="1:7" ht="12" customHeight="1">
      <c r="A258" s="29"/>
      <c r="B258" s="88"/>
      <c r="C258" s="88"/>
      <c r="D258" s="31" t="s">
        <v>228</v>
      </c>
      <c r="E258" s="85"/>
      <c r="F258" s="85"/>
      <c r="G258" s="37"/>
    </row>
    <row r="259" spans="1:7" ht="12" customHeight="1">
      <c r="A259" s="29"/>
      <c r="B259" s="88"/>
      <c r="C259" s="88"/>
      <c r="D259" s="31" t="s">
        <v>43</v>
      </c>
      <c r="E259" s="85"/>
      <c r="F259" s="85"/>
      <c r="G259" s="37"/>
    </row>
    <row r="260" spans="1:7" ht="12" customHeight="1">
      <c r="A260" s="29"/>
      <c r="B260" s="88"/>
      <c r="C260" s="88"/>
      <c r="D260" s="31"/>
      <c r="E260" s="85"/>
      <c r="F260" s="85"/>
      <c r="G260" s="37"/>
    </row>
    <row r="261" spans="1:7" ht="12" customHeight="1">
      <c r="A261" s="29"/>
      <c r="B261" s="88">
        <v>92116</v>
      </c>
      <c r="C261" s="88"/>
      <c r="D261" s="31" t="s">
        <v>133</v>
      </c>
      <c r="E261" s="85">
        <f>SUM(E262)</f>
        <v>11750</v>
      </c>
      <c r="F261" s="85">
        <f>SUM(F262)</f>
        <v>0</v>
      </c>
      <c r="G261" s="37">
        <f>F261/E261</f>
        <v>0</v>
      </c>
    </row>
    <row r="262" spans="1:7" ht="12" customHeight="1">
      <c r="A262" s="29"/>
      <c r="B262" s="88"/>
      <c r="C262" s="88">
        <v>2020</v>
      </c>
      <c r="D262" s="31" t="s">
        <v>95</v>
      </c>
      <c r="E262" s="85">
        <v>11750</v>
      </c>
      <c r="F262" s="85">
        <v>0</v>
      </c>
      <c r="G262" s="37">
        <f>F262/E262</f>
        <v>0</v>
      </c>
    </row>
    <row r="263" spans="1:7" ht="12" customHeight="1">
      <c r="A263" s="29"/>
      <c r="B263" s="88"/>
      <c r="C263" s="88"/>
      <c r="D263" s="31" t="s">
        <v>72</v>
      </c>
      <c r="E263" s="85"/>
      <c r="F263" s="85"/>
      <c r="G263" s="37"/>
    </row>
    <row r="264" spans="1:7" ht="12" customHeight="1">
      <c r="A264" s="29"/>
      <c r="B264" s="88"/>
      <c r="C264" s="88"/>
      <c r="D264" s="31" t="s">
        <v>8</v>
      </c>
      <c r="E264" s="85"/>
      <c r="F264" s="85"/>
      <c r="G264" s="37"/>
    </row>
    <row r="265" spans="1:7" ht="12" customHeight="1">
      <c r="A265" s="29"/>
      <c r="B265" s="88"/>
      <c r="C265" s="88"/>
      <c r="D265" s="31"/>
      <c r="E265" s="85"/>
      <c r="F265" s="85"/>
      <c r="G265" s="37"/>
    </row>
    <row r="266" spans="1:7" ht="12" customHeight="1">
      <c r="A266" s="35">
        <v>926</v>
      </c>
      <c r="B266" s="88"/>
      <c r="C266" s="88"/>
      <c r="D266" s="28" t="s">
        <v>101</v>
      </c>
      <c r="E266" s="4">
        <f>SUM(E268)</f>
        <v>550000</v>
      </c>
      <c r="F266" s="4">
        <f>SUM(F268)</f>
        <v>1100000</v>
      </c>
      <c r="G266" s="38">
        <f>F266/E266</f>
        <v>2</v>
      </c>
    </row>
    <row r="267" spans="1:7" ht="12" customHeight="1">
      <c r="A267" s="35"/>
      <c r="B267" s="88"/>
      <c r="C267" s="88"/>
      <c r="D267" s="28"/>
      <c r="E267" s="4"/>
      <c r="F267" s="85"/>
      <c r="G267" s="37"/>
    </row>
    <row r="268" spans="1:7" ht="12" customHeight="1">
      <c r="A268" s="29"/>
      <c r="B268" s="36">
        <v>92601</v>
      </c>
      <c r="C268" s="88"/>
      <c r="D268" s="31" t="s">
        <v>102</v>
      </c>
      <c r="E268" s="32">
        <f>SUM(E269)</f>
        <v>550000</v>
      </c>
      <c r="F268" s="32">
        <f>SUM(F269)</f>
        <v>1100000</v>
      </c>
      <c r="G268" s="37">
        <f>F268/E268</f>
        <v>2</v>
      </c>
    </row>
    <row r="269" spans="1:7" ht="12" customHeight="1">
      <c r="A269" s="29"/>
      <c r="B269" s="88"/>
      <c r="C269" s="34">
        <v>6090</v>
      </c>
      <c r="D269" s="31" t="s">
        <v>103</v>
      </c>
      <c r="E269" s="32">
        <v>550000</v>
      </c>
      <c r="F269" s="85">
        <v>1100000</v>
      </c>
      <c r="G269" s="37">
        <f>F269/E269</f>
        <v>2</v>
      </c>
    </row>
    <row r="270" spans="1:7" ht="12" customHeight="1">
      <c r="A270" s="29"/>
      <c r="B270" s="88"/>
      <c r="C270" s="88"/>
      <c r="D270" s="31" t="s">
        <v>104</v>
      </c>
      <c r="E270" s="85"/>
      <c r="F270" s="85"/>
      <c r="G270" s="37"/>
    </row>
    <row r="271" spans="1:7" ht="12" customHeight="1">
      <c r="A271" s="29"/>
      <c r="B271" s="88"/>
      <c r="C271" s="88"/>
      <c r="D271" s="31"/>
      <c r="E271" s="85"/>
      <c r="F271" s="85"/>
      <c r="G271" s="37"/>
    </row>
    <row r="272" spans="1:7" ht="12" customHeight="1">
      <c r="A272" s="29"/>
      <c r="B272" s="88"/>
      <c r="C272" s="88"/>
      <c r="D272" s="31"/>
      <c r="E272" s="85"/>
      <c r="F272" s="85"/>
      <c r="G272" s="37"/>
    </row>
    <row r="273" spans="1:7" ht="12" customHeight="1" thickBot="1">
      <c r="A273" s="108" t="s">
        <v>76</v>
      </c>
      <c r="B273" s="109"/>
      <c r="C273" s="109"/>
      <c r="D273" s="109"/>
      <c r="E273" s="25">
        <f>SUM(E266,E249,E231,E225,E189,E184,E162,E146,E99,E87,E68,E53,E33,E21,E15,E7)</f>
        <v>23075358.34</v>
      </c>
      <c r="F273" s="25">
        <f>SUM(F266,F249,F231,F225,F189,F184,F162,F146,F99,F87,F68,F53,F33,F21,F15,F7)</f>
        <v>24312651</v>
      </c>
      <c r="G273" s="39">
        <f>F273/E273</f>
        <v>1.0536196509613986</v>
      </c>
    </row>
    <row r="274" spans="1:2" ht="12" customHeight="1" thickTop="1">
      <c r="A274" s="3"/>
      <c r="B274" s="90"/>
    </row>
  </sheetData>
  <mergeCells count="1">
    <mergeCell ref="A273:D273"/>
  </mergeCells>
  <printOptions/>
  <pageMargins left="0.3937007874015748" right="0.3937007874015748" top="0.984251968503937" bottom="0.984251968503937" header="0.5118110236220472" footer="0.5118110236220472"/>
  <pageSetup firstPageNumber="7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3"/>
  <sheetViews>
    <sheetView showGridLines="0" workbookViewId="0" topLeftCell="A205">
      <selection activeCell="E239" sqref="E239"/>
    </sheetView>
  </sheetViews>
  <sheetFormatPr defaultColWidth="9.140625" defaultRowHeight="12.75"/>
  <cols>
    <col min="1" max="1" width="5.00390625" style="44" bestFit="1" customWidth="1"/>
    <col min="2" max="2" width="7.57421875" style="44" bestFit="1" customWidth="1"/>
    <col min="3" max="3" width="46.00390625" style="0" customWidth="1"/>
    <col min="4" max="4" width="14.28125" style="17" customWidth="1"/>
    <col min="5" max="5" width="14.28125" style="18" customWidth="1"/>
    <col min="6" max="6" width="9.421875" style="5" customWidth="1"/>
    <col min="7" max="7" width="9.140625" style="5" customWidth="1"/>
  </cols>
  <sheetData>
    <row r="1" spans="1:6" ht="14.25" customHeight="1">
      <c r="A1" s="66" t="s">
        <v>208</v>
      </c>
      <c r="E1" s="67" t="s">
        <v>144</v>
      </c>
      <c r="F1" s="68"/>
    </row>
    <row r="2" spans="5:6" ht="17.25" customHeight="1">
      <c r="E2" s="67" t="s">
        <v>137</v>
      </c>
      <c r="F2" s="68"/>
    </row>
    <row r="3" spans="5:6" ht="12.75">
      <c r="E3" s="67" t="s">
        <v>145</v>
      </c>
      <c r="F3" s="68"/>
    </row>
    <row r="4" spans="5:6" ht="12.75">
      <c r="E4" s="67" t="s">
        <v>139</v>
      </c>
      <c r="F4" s="68"/>
    </row>
    <row r="5" ht="9" customHeight="1" thickBot="1"/>
    <row r="6" spans="1:7" ht="21.75" thickTop="1">
      <c r="A6" s="7" t="s">
        <v>33</v>
      </c>
      <c r="B6" s="47" t="s">
        <v>86</v>
      </c>
      <c r="C6" s="8" t="s">
        <v>32</v>
      </c>
      <c r="D6" s="9" t="s">
        <v>209</v>
      </c>
      <c r="E6" s="52" t="s">
        <v>210</v>
      </c>
      <c r="F6" s="56" t="s">
        <v>142</v>
      </c>
      <c r="G6" s="6"/>
    </row>
    <row r="7" spans="1:7" ht="12.75">
      <c r="A7" s="63">
        <v>10</v>
      </c>
      <c r="B7" s="48"/>
      <c r="C7" s="10" t="s">
        <v>75</v>
      </c>
      <c r="D7" s="11">
        <f>SUM(D9,D12,D15)</f>
        <v>25300</v>
      </c>
      <c r="E7" s="11">
        <f>SUM(E9,E12,E15)</f>
        <v>35100</v>
      </c>
      <c r="F7" s="57">
        <f>E7/D7</f>
        <v>1.3873517786561265</v>
      </c>
      <c r="G7" s="6"/>
    </row>
    <row r="8" spans="1:7" ht="12.75">
      <c r="A8" s="63"/>
      <c r="B8" s="48"/>
      <c r="C8" s="10"/>
      <c r="D8" s="11"/>
      <c r="E8" s="53"/>
      <c r="F8" s="58"/>
      <c r="G8" s="6"/>
    </row>
    <row r="9" spans="1:7" ht="12.75">
      <c r="A9" s="40"/>
      <c r="B9" s="49">
        <v>1006</v>
      </c>
      <c r="C9" s="12" t="s">
        <v>106</v>
      </c>
      <c r="D9" s="13">
        <f>SUM(D10)</f>
        <v>2500</v>
      </c>
      <c r="E9" s="13">
        <f>SUM(E10)</f>
        <v>2000</v>
      </c>
      <c r="F9" s="58">
        <f aca="true" t="shared" si="0" ref="F9:F72">E9/D9</f>
        <v>0.8</v>
      </c>
      <c r="G9" s="6"/>
    </row>
    <row r="10" spans="1:7" ht="12.75">
      <c r="A10" s="40"/>
      <c r="B10" s="48"/>
      <c r="C10" s="12" t="s">
        <v>107</v>
      </c>
      <c r="D10" s="13">
        <v>2500</v>
      </c>
      <c r="E10" s="53">
        <v>2000</v>
      </c>
      <c r="F10" s="58">
        <f t="shared" si="0"/>
        <v>0.8</v>
      </c>
      <c r="G10" s="6"/>
    </row>
    <row r="11" spans="1:7" ht="12.75">
      <c r="A11" s="40"/>
      <c r="B11" s="48"/>
      <c r="C11" s="12"/>
      <c r="D11" s="13"/>
      <c r="E11" s="53"/>
      <c r="F11" s="58"/>
      <c r="G11" s="6"/>
    </row>
    <row r="12" spans="1:7" ht="12.75">
      <c r="A12" s="40"/>
      <c r="B12" s="49">
        <v>1030</v>
      </c>
      <c r="C12" s="12" t="s">
        <v>108</v>
      </c>
      <c r="D12" s="13">
        <f>SUM(D13)</f>
        <v>12800</v>
      </c>
      <c r="E12" s="13">
        <f>SUM(E13)</f>
        <v>12000</v>
      </c>
      <c r="F12" s="58">
        <f t="shared" si="0"/>
        <v>0.9375</v>
      </c>
      <c r="G12" s="6"/>
    </row>
    <row r="13" spans="1:7" ht="12.75">
      <c r="A13" s="40"/>
      <c r="B13" s="48"/>
      <c r="C13" s="12" t="s">
        <v>107</v>
      </c>
      <c r="D13" s="13">
        <v>12800</v>
      </c>
      <c r="E13" s="53">
        <v>12000</v>
      </c>
      <c r="F13" s="58">
        <f t="shared" si="0"/>
        <v>0.9375</v>
      </c>
      <c r="G13" s="6"/>
    </row>
    <row r="14" spans="1:7" ht="12.75">
      <c r="A14" s="40"/>
      <c r="B14" s="48"/>
      <c r="C14" s="12"/>
      <c r="D14" s="13"/>
      <c r="E14" s="53"/>
      <c r="F14" s="58"/>
      <c r="G14" s="6"/>
    </row>
    <row r="15" spans="1:7" ht="12.75">
      <c r="A15" s="40"/>
      <c r="B15" s="49">
        <v>1095</v>
      </c>
      <c r="C15" s="12" t="s">
        <v>65</v>
      </c>
      <c r="D15" s="13">
        <f>SUM(D16:D17)</f>
        <v>10000</v>
      </c>
      <c r="E15" s="13">
        <f>SUM(E16:E17)</f>
        <v>21100</v>
      </c>
      <c r="F15" s="58">
        <f t="shared" si="0"/>
        <v>2.11</v>
      </c>
      <c r="G15" s="6"/>
    </row>
    <row r="16" spans="1:7" ht="12.75">
      <c r="A16" s="40"/>
      <c r="B16" s="48"/>
      <c r="C16" s="12" t="s">
        <v>107</v>
      </c>
      <c r="D16" s="13">
        <v>7000</v>
      </c>
      <c r="E16" s="53">
        <v>21100</v>
      </c>
      <c r="F16" s="58">
        <f t="shared" si="0"/>
        <v>3.0142857142857142</v>
      </c>
      <c r="G16" s="6"/>
    </row>
    <row r="17" spans="1:7" ht="12.75">
      <c r="A17" s="40"/>
      <c r="B17" s="48"/>
      <c r="C17" s="12" t="s">
        <v>109</v>
      </c>
      <c r="D17" s="13">
        <v>3000</v>
      </c>
      <c r="E17" s="53">
        <v>0</v>
      </c>
      <c r="F17" s="58">
        <f t="shared" si="0"/>
        <v>0</v>
      </c>
      <c r="G17" s="6"/>
    </row>
    <row r="18" spans="1:7" ht="12.75">
      <c r="A18" s="40"/>
      <c r="B18" s="48"/>
      <c r="C18" s="12"/>
      <c r="D18" s="13"/>
      <c r="E18" s="53"/>
      <c r="F18" s="58"/>
      <c r="G18" s="6"/>
    </row>
    <row r="19" spans="1:7" ht="12.75">
      <c r="A19" s="64">
        <v>600</v>
      </c>
      <c r="B19" s="48"/>
      <c r="C19" s="10" t="s">
        <v>110</v>
      </c>
      <c r="D19" s="11">
        <f>SUM(D21,D24,D28)</f>
        <v>207797</v>
      </c>
      <c r="E19" s="11">
        <f>SUM(E21,E24,E28)</f>
        <v>894360</v>
      </c>
      <c r="F19" s="57">
        <f t="shared" si="0"/>
        <v>4.304008238809993</v>
      </c>
      <c r="G19" s="6"/>
    </row>
    <row r="20" spans="1:7" ht="12.75">
      <c r="A20" s="64"/>
      <c r="B20" s="48"/>
      <c r="C20" s="10"/>
      <c r="D20" s="11"/>
      <c r="E20" s="53"/>
      <c r="F20" s="58"/>
      <c r="G20" s="6"/>
    </row>
    <row r="21" spans="1:7" s="97" customFormat="1" ht="11.25">
      <c r="A21" s="98"/>
      <c r="B21" s="51">
        <v>60014</v>
      </c>
      <c r="C21" s="12" t="s">
        <v>211</v>
      </c>
      <c r="D21" s="13">
        <f>SUM(D22)</f>
        <v>20000</v>
      </c>
      <c r="E21" s="13">
        <f>SUM(E22)</f>
        <v>0</v>
      </c>
      <c r="F21" s="58">
        <f t="shared" si="0"/>
        <v>0</v>
      </c>
      <c r="G21" s="96"/>
    </row>
    <row r="22" spans="1:7" s="97" customFormat="1" ht="11.25">
      <c r="A22" s="98"/>
      <c r="B22" s="51"/>
      <c r="C22" s="12" t="s">
        <v>107</v>
      </c>
      <c r="D22" s="13">
        <v>20000</v>
      </c>
      <c r="E22" s="53">
        <v>0</v>
      </c>
      <c r="F22" s="58">
        <f t="shared" si="0"/>
        <v>0</v>
      </c>
      <c r="G22" s="96"/>
    </row>
    <row r="23" spans="1:7" s="97" customFormat="1" ht="11.25">
      <c r="A23" s="64"/>
      <c r="B23" s="51"/>
      <c r="C23" s="10"/>
      <c r="D23" s="11"/>
      <c r="E23" s="53"/>
      <c r="F23" s="58"/>
      <c r="G23" s="96"/>
    </row>
    <row r="24" spans="1:7" ht="12.75">
      <c r="A24" s="40"/>
      <c r="B24" s="50">
        <v>60016</v>
      </c>
      <c r="C24" s="12" t="s">
        <v>111</v>
      </c>
      <c r="D24" s="13">
        <f>SUM(D25:D26)</f>
        <v>153297</v>
      </c>
      <c r="E24" s="13">
        <f>SUM(E25:E26)</f>
        <v>819360</v>
      </c>
      <c r="F24" s="58">
        <f t="shared" si="0"/>
        <v>5.344918687254154</v>
      </c>
      <c r="G24" s="6"/>
    </row>
    <row r="25" spans="1:7" ht="12.75">
      <c r="A25" s="40"/>
      <c r="B25" s="48"/>
      <c r="C25" s="12" t="s">
        <v>107</v>
      </c>
      <c r="D25" s="13">
        <v>136593</v>
      </c>
      <c r="E25" s="53">
        <v>135000</v>
      </c>
      <c r="F25" s="58">
        <f t="shared" si="0"/>
        <v>0.9883376161296699</v>
      </c>
      <c r="G25" s="6"/>
    </row>
    <row r="26" spans="1:7" ht="12.75">
      <c r="A26" s="40"/>
      <c r="B26" s="48"/>
      <c r="C26" s="12" t="s">
        <v>109</v>
      </c>
      <c r="D26" s="13">
        <v>16704</v>
      </c>
      <c r="E26" s="53">
        <v>684360</v>
      </c>
      <c r="F26" s="58">
        <f t="shared" si="0"/>
        <v>40.9698275862069</v>
      </c>
      <c r="G26" s="6"/>
    </row>
    <row r="27" spans="1:7" ht="12.75">
      <c r="A27" s="40"/>
      <c r="B27" s="48"/>
      <c r="C27" s="12"/>
      <c r="D27" s="13"/>
      <c r="E27" s="53"/>
      <c r="F27" s="58"/>
      <c r="G27" s="6"/>
    </row>
    <row r="28" spans="1:7" ht="12.75">
      <c r="A28" s="40"/>
      <c r="B28" s="50">
        <v>60017</v>
      </c>
      <c r="C28" s="12" t="s">
        <v>112</v>
      </c>
      <c r="D28" s="13">
        <f>SUM(D29:D29)</f>
        <v>34500</v>
      </c>
      <c r="E28" s="13">
        <f>SUM(E29:E30)</f>
        <v>75000</v>
      </c>
      <c r="F28" s="58">
        <f t="shared" si="0"/>
        <v>2.1739130434782608</v>
      </c>
      <c r="G28" s="6"/>
    </row>
    <row r="29" spans="1:7" ht="12.75">
      <c r="A29" s="40"/>
      <c r="B29" s="48"/>
      <c r="C29" s="12" t="s">
        <v>107</v>
      </c>
      <c r="D29" s="13">
        <v>34500</v>
      </c>
      <c r="E29" s="53">
        <v>45000</v>
      </c>
      <c r="F29" s="58">
        <f t="shared" si="0"/>
        <v>1.3043478260869565</v>
      </c>
      <c r="G29" s="6"/>
    </row>
    <row r="30" spans="1:7" ht="12.75">
      <c r="A30" s="40"/>
      <c r="B30" s="48"/>
      <c r="C30" s="12" t="s">
        <v>109</v>
      </c>
      <c r="D30" s="13">
        <v>0</v>
      </c>
      <c r="E30" s="53">
        <v>30000</v>
      </c>
      <c r="F30" s="106" t="s">
        <v>204</v>
      </c>
      <c r="G30" s="6"/>
    </row>
    <row r="31" spans="1:7" ht="12.75">
      <c r="A31" s="40"/>
      <c r="B31" s="48"/>
      <c r="C31" s="12"/>
      <c r="D31" s="13"/>
      <c r="E31" s="53"/>
      <c r="F31" s="58"/>
      <c r="G31" s="6"/>
    </row>
    <row r="32" spans="1:7" ht="12.75">
      <c r="A32" s="64">
        <v>630</v>
      </c>
      <c r="B32" s="48"/>
      <c r="C32" s="10" t="s">
        <v>85</v>
      </c>
      <c r="D32" s="11">
        <f>SUM(D34,D37)</f>
        <v>66121</v>
      </c>
      <c r="E32" s="11">
        <f>SUM(E34,E37)</f>
        <v>69304</v>
      </c>
      <c r="F32" s="57">
        <f t="shared" si="0"/>
        <v>1.0481390178611938</v>
      </c>
      <c r="G32" s="6"/>
    </row>
    <row r="33" spans="1:7" ht="12.75">
      <c r="A33" s="64"/>
      <c r="B33" s="48"/>
      <c r="C33" s="10"/>
      <c r="D33" s="11"/>
      <c r="E33" s="53"/>
      <c r="F33" s="58"/>
      <c r="G33" s="6"/>
    </row>
    <row r="34" spans="1:7" ht="12.75">
      <c r="A34" s="40"/>
      <c r="B34" s="50">
        <v>63001</v>
      </c>
      <c r="C34" s="12" t="s">
        <v>30</v>
      </c>
      <c r="D34" s="13">
        <f>SUM(D35)</f>
        <v>21721</v>
      </c>
      <c r="E34" s="13">
        <f>SUM(E35)</f>
        <v>23204</v>
      </c>
      <c r="F34" s="58">
        <f t="shared" si="0"/>
        <v>1.068274941301045</v>
      </c>
      <c r="G34" s="6"/>
    </row>
    <row r="35" spans="1:7" ht="12.75">
      <c r="A35" s="40"/>
      <c r="B35" s="48"/>
      <c r="C35" s="12" t="s">
        <v>107</v>
      </c>
      <c r="D35" s="13">
        <v>21721</v>
      </c>
      <c r="E35" s="53">
        <v>23204</v>
      </c>
      <c r="F35" s="58">
        <f t="shared" si="0"/>
        <v>1.068274941301045</v>
      </c>
      <c r="G35" s="6"/>
    </row>
    <row r="36" spans="1:7" ht="12.75">
      <c r="A36" s="40"/>
      <c r="B36" s="48"/>
      <c r="C36" s="12"/>
      <c r="D36" s="13"/>
      <c r="E36" s="53"/>
      <c r="F36" s="58"/>
      <c r="G36" s="6"/>
    </row>
    <row r="37" spans="1:7" ht="12.75">
      <c r="A37" s="40"/>
      <c r="B37" s="50">
        <v>63095</v>
      </c>
      <c r="C37" s="12" t="s">
        <v>65</v>
      </c>
      <c r="D37" s="13">
        <f>SUM(D38)</f>
        <v>44400</v>
      </c>
      <c r="E37" s="13">
        <f>SUM(E38)</f>
        <v>46100</v>
      </c>
      <c r="F37" s="58">
        <f t="shared" si="0"/>
        <v>1.0382882882882882</v>
      </c>
      <c r="G37" s="6"/>
    </row>
    <row r="38" spans="1:7" ht="12.75">
      <c r="A38" s="40"/>
      <c r="B38" s="48"/>
      <c r="C38" s="12" t="s">
        <v>107</v>
      </c>
      <c r="D38" s="13">
        <v>44400</v>
      </c>
      <c r="E38" s="53">
        <v>46100</v>
      </c>
      <c r="F38" s="58">
        <f t="shared" si="0"/>
        <v>1.0382882882882882</v>
      </c>
      <c r="G38" s="6"/>
    </row>
    <row r="39" spans="1:7" ht="12.75">
      <c r="A39" s="40"/>
      <c r="B39" s="48"/>
      <c r="C39" s="12"/>
      <c r="D39" s="13"/>
      <c r="E39" s="53"/>
      <c r="F39" s="58"/>
      <c r="G39" s="6"/>
    </row>
    <row r="40" spans="1:7" ht="12.75">
      <c r="A40" s="64">
        <v>700</v>
      </c>
      <c r="B40" s="48"/>
      <c r="C40" s="10" t="s">
        <v>64</v>
      </c>
      <c r="D40" s="11">
        <f>SUM(D42)</f>
        <v>1098272</v>
      </c>
      <c r="E40" s="11">
        <f>SUM(E42)</f>
        <v>1254150</v>
      </c>
      <c r="F40" s="57">
        <f t="shared" si="0"/>
        <v>1.141930232219341</v>
      </c>
      <c r="G40" s="6"/>
    </row>
    <row r="41" spans="1:7" ht="12.75">
      <c r="A41" s="64"/>
      <c r="B41" s="48"/>
      <c r="C41" s="10"/>
      <c r="D41" s="11"/>
      <c r="E41" s="53"/>
      <c r="F41" s="58"/>
      <c r="G41" s="6"/>
    </row>
    <row r="42" spans="1:7" ht="12.75">
      <c r="A42" s="40"/>
      <c r="B42" s="50">
        <v>70005</v>
      </c>
      <c r="C42" s="12" t="s">
        <v>4</v>
      </c>
      <c r="D42" s="13">
        <f>SUM(D43:D44)</f>
        <v>1098272</v>
      </c>
      <c r="E42" s="13">
        <f>SUM(E43:E44)</f>
        <v>1254150</v>
      </c>
      <c r="F42" s="58">
        <f t="shared" si="0"/>
        <v>1.141930232219341</v>
      </c>
      <c r="G42" s="6"/>
    </row>
    <row r="43" spans="1:7" ht="12.75">
      <c r="A43" s="40"/>
      <c r="B43" s="48"/>
      <c r="C43" s="12" t="s">
        <v>107</v>
      </c>
      <c r="D43" s="13">
        <v>950250</v>
      </c>
      <c r="E43" s="53">
        <v>1044150</v>
      </c>
      <c r="F43" s="58">
        <f t="shared" si="0"/>
        <v>1.0988161010260458</v>
      </c>
      <c r="G43" s="6"/>
    </row>
    <row r="44" spans="1:7" ht="12.75">
      <c r="A44" s="40"/>
      <c r="B44" s="48"/>
      <c r="C44" s="12" t="s">
        <v>109</v>
      </c>
      <c r="D44" s="13">
        <v>148022</v>
      </c>
      <c r="E44" s="53">
        <v>210000</v>
      </c>
      <c r="F44" s="58">
        <f t="shared" si="0"/>
        <v>1.4187080298874493</v>
      </c>
      <c r="G44" s="6"/>
    </row>
    <row r="45" spans="1:7" ht="12.75">
      <c r="A45" s="40"/>
      <c r="B45" s="48"/>
      <c r="C45" s="12"/>
      <c r="D45" s="13"/>
      <c r="E45" s="53"/>
      <c r="F45" s="58"/>
      <c r="G45" s="6"/>
    </row>
    <row r="46" spans="1:7" ht="12.75">
      <c r="A46" s="64">
        <v>710</v>
      </c>
      <c r="B46" s="48"/>
      <c r="C46" s="10" t="s">
        <v>113</v>
      </c>
      <c r="D46" s="11">
        <f>SUM(D48,D51,D54,D58)</f>
        <v>78470</v>
      </c>
      <c r="E46" s="11">
        <f>SUM(E48,E51,E54,E58)</f>
        <v>625800</v>
      </c>
      <c r="F46" s="57">
        <f t="shared" si="0"/>
        <v>7.975022301516503</v>
      </c>
      <c r="G46" s="6"/>
    </row>
    <row r="47" spans="1:7" ht="12.75">
      <c r="A47" s="64"/>
      <c r="B47" s="48"/>
      <c r="C47" s="10"/>
      <c r="D47" s="11"/>
      <c r="E47" s="53"/>
      <c r="F47" s="58"/>
      <c r="G47" s="6"/>
    </row>
    <row r="48" spans="1:7" ht="12.75">
      <c r="A48" s="40"/>
      <c r="B48" s="50">
        <v>71004</v>
      </c>
      <c r="C48" s="12" t="s">
        <v>114</v>
      </c>
      <c r="D48" s="13">
        <f>SUM(D49)</f>
        <v>38720</v>
      </c>
      <c r="E48" s="13">
        <f>SUM(E49)</f>
        <v>30000</v>
      </c>
      <c r="F48" s="58">
        <f t="shared" si="0"/>
        <v>0.7747933884297521</v>
      </c>
      <c r="G48" s="6"/>
    </row>
    <row r="49" spans="1:7" ht="12.75">
      <c r="A49" s="40"/>
      <c r="B49" s="48"/>
      <c r="C49" s="12" t="s">
        <v>107</v>
      </c>
      <c r="D49" s="13">
        <v>38720</v>
      </c>
      <c r="E49" s="53">
        <v>30000</v>
      </c>
      <c r="F49" s="58">
        <f t="shared" si="0"/>
        <v>0.7747933884297521</v>
      </c>
      <c r="G49" s="6"/>
    </row>
    <row r="50" spans="1:7" ht="12.75">
      <c r="A50" s="40"/>
      <c r="B50" s="48"/>
      <c r="C50" s="12"/>
      <c r="D50" s="13"/>
      <c r="E50" s="53"/>
      <c r="F50" s="58"/>
      <c r="G50" s="6"/>
    </row>
    <row r="51" spans="1:7" ht="12.75">
      <c r="A51" s="40"/>
      <c r="B51" s="50">
        <v>71013</v>
      </c>
      <c r="C51" s="12" t="s">
        <v>115</v>
      </c>
      <c r="D51" s="13">
        <f>SUM(D52)</f>
        <v>25000</v>
      </c>
      <c r="E51" s="13">
        <f>SUM(E52)</f>
        <v>20000</v>
      </c>
      <c r="F51" s="58">
        <f t="shared" si="0"/>
        <v>0.8</v>
      </c>
      <c r="G51" s="6"/>
    </row>
    <row r="52" spans="1:7" ht="12.75">
      <c r="A52" s="40"/>
      <c r="B52" s="48"/>
      <c r="C52" s="12" t="s">
        <v>107</v>
      </c>
      <c r="D52" s="13">
        <v>25000</v>
      </c>
      <c r="E52" s="53">
        <v>20000</v>
      </c>
      <c r="F52" s="58">
        <f t="shared" si="0"/>
        <v>0.8</v>
      </c>
      <c r="G52" s="6"/>
    </row>
    <row r="53" spans="1:7" ht="12.75">
      <c r="A53" s="40"/>
      <c r="B53" s="48"/>
      <c r="C53" s="12"/>
      <c r="D53" s="13"/>
      <c r="E53" s="53"/>
      <c r="F53" s="58"/>
      <c r="G53" s="6"/>
    </row>
    <row r="54" spans="1:7" ht="12.75">
      <c r="A54" s="40"/>
      <c r="B54" s="50">
        <v>71035</v>
      </c>
      <c r="C54" s="12" t="s">
        <v>116</v>
      </c>
      <c r="D54" s="13">
        <f>SUM(D55:D56)</f>
        <v>14000</v>
      </c>
      <c r="E54" s="13">
        <f>SUM(E55:E56)</f>
        <v>75000</v>
      </c>
      <c r="F54" s="58">
        <f t="shared" si="0"/>
        <v>5.357142857142857</v>
      </c>
      <c r="G54" s="6"/>
    </row>
    <row r="55" spans="1:7" ht="12.75">
      <c r="A55" s="40"/>
      <c r="B55" s="48"/>
      <c r="C55" s="12" t="s">
        <v>107</v>
      </c>
      <c r="D55" s="13">
        <v>1000</v>
      </c>
      <c r="E55" s="53">
        <v>75000</v>
      </c>
      <c r="F55" s="106" t="s">
        <v>204</v>
      </c>
      <c r="G55" s="6"/>
    </row>
    <row r="56" spans="1:7" s="97" customFormat="1" ht="11.25">
      <c r="A56" s="99"/>
      <c r="B56" s="51"/>
      <c r="C56" s="12" t="s">
        <v>109</v>
      </c>
      <c r="D56" s="13">
        <v>13000</v>
      </c>
      <c r="E56" s="53">
        <v>0</v>
      </c>
      <c r="F56" s="58">
        <f t="shared" si="0"/>
        <v>0</v>
      </c>
      <c r="G56" s="96"/>
    </row>
    <row r="57" spans="1:7" ht="12.75">
      <c r="A57" s="40"/>
      <c r="B57" s="48"/>
      <c r="C57" s="12"/>
      <c r="D57" s="13"/>
      <c r="E57" s="53"/>
      <c r="F57" s="58"/>
      <c r="G57" s="6"/>
    </row>
    <row r="58" spans="1:7" ht="12.75">
      <c r="A58" s="40"/>
      <c r="B58" s="50">
        <v>71095</v>
      </c>
      <c r="C58" s="12" t="s">
        <v>65</v>
      </c>
      <c r="D58" s="13">
        <f>SUM(D59:D59)</f>
        <v>750</v>
      </c>
      <c r="E58" s="13">
        <f>SUM(E59:E60)</f>
        <v>500800</v>
      </c>
      <c r="F58" s="106" t="s">
        <v>204</v>
      </c>
      <c r="G58" s="6"/>
    </row>
    <row r="59" spans="1:7" ht="12.75">
      <c r="A59" s="40"/>
      <c r="B59" s="48"/>
      <c r="C59" s="12" t="s">
        <v>107</v>
      </c>
      <c r="D59" s="13">
        <v>750</v>
      </c>
      <c r="E59" s="53">
        <v>800</v>
      </c>
      <c r="F59" s="58">
        <f t="shared" si="0"/>
        <v>1.0666666666666667</v>
      </c>
      <c r="G59" s="6"/>
    </row>
    <row r="60" spans="1:7" ht="12.75">
      <c r="A60" s="40"/>
      <c r="B60" s="48"/>
      <c r="C60" s="12" t="s">
        <v>109</v>
      </c>
      <c r="D60" s="13">
        <v>0</v>
      </c>
      <c r="E60" s="53">
        <v>500000</v>
      </c>
      <c r="F60" s="107" t="s">
        <v>204</v>
      </c>
      <c r="G60" s="6"/>
    </row>
    <row r="61" spans="1:7" ht="12.75">
      <c r="A61" s="40"/>
      <c r="B61" s="48"/>
      <c r="C61" s="12"/>
      <c r="D61" s="13"/>
      <c r="E61" s="53"/>
      <c r="F61" s="62"/>
      <c r="G61" s="6"/>
    </row>
    <row r="62" spans="1:7" ht="12.75">
      <c r="A62" s="64">
        <v>750</v>
      </c>
      <c r="B62" s="48"/>
      <c r="C62" s="10" t="s">
        <v>74</v>
      </c>
      <c r="D62" s="11">
        <f>SUM(D64,D67,D70,D74)</f>
        <v>2414963</v>
      </c>
      <c r="E62" s="11">
        <f>SUM(E64,E67,E70,E74)</f>
        <v>2631649</v>
      </c>
      <c r="F62" s="62">
        <f t="shared" si="0"/>
        <v>1.089726426450426</v>
      </c>
      <c r="G62" s="6"/>
    </row>
    <row r="63" spans="1:7" ht="12.75">
      <c r="A63" s="64"/>
      <c r="B63" s="48"/>
      <c r="C63" s="10"/>
      <c r="D63" s="11"/>
      <c r="E63" s="53"/>
      <c r="F63" s="58"/>
      <c r="G63" s="6"/>
    </row>
    <row r="64" spans="1:7" ht="12.75">
      <c r="A64" s="40"/>
      <c r="B64" s="50">
        <v>75011</v>
      </c>
      <c r="C64" s="12" t="s">
        <v>41</v>
      </c>
      <c r="D64" s="13">
        <f>SUM(D65)</f>
        <v>100011</v>
      </c>
      <c r="E64" s="13">
        <f>SUM(E65)</f>
        <v>100248</v>
      </c>
      <c r="F64" s="58">
        <f t="shared" si="0"/>
        <v>1.002369739328674</v>
      </c>
      <c r="G64" s="6"/>
    </row>
    <row r="65" spans="1:7" ht="12.75">
      <c r="A65" s="40"/>
      <c r="B65" s="48"/>
      <c r="C65" s="12" t="s">
        <v>107</v>
      </c>
      <c r="D65" s="13">
        <v>100011</v>
      </c>
      <c r="E65" s="53">
        <v>100248</v>
      </c>
      <c r="F65" s="58">
        <f t="shared" si="0"/>
        <v>1.002369739328674</v>
      </c>
      <c r="G65" s="6"/>
    </row>
    <row r="66" spans="1:7" ht="12.75">
      <c r="A66" s="40"/>
      <c r="B66" s="48"/>
      <c r="C66" s="12"/>
      <c r="D66" s="13"/>
      <c r="E66" s="53"/>
      <c r="F66" s="58"/>
      <c r="G66" s="6"/>
    </row>
    <row r="67" spans="1:7" ht="12.75">
      <c r="A67" s="40"/>
      <c r="B67" s="50">
        <v>75022</v>
      </c>
      <c r="C67" s="12" t="s">
        <v>117</v>
      </c>
      <c r="D67" s="13">
        <f>SUM(D68)</f>
        <v>156434</v>
      </c>
      <c r="E67" s="13">
        <f>SUM(E68)</f>
        <v>115078</v>
      </c>
      <c r="F67" s="58">
        <f t="shared" si="0"/>
        <v>0.7356329186749684</v>
      </c>
      <c r="G67" s="6"/>
    </row>
    <row r="68" spans="1:7" ht="12.75">
      <c r="A68" s="40"/>
      <c r="B68" s="48"/>
      <c r="C68" s="12" t="s">
        <v>107</v>
      </c>
      <c r="D68" s="13">
        <v>156434</v>
      </c>
      <c r="E68" s="53">
        <v>115078</v>
      </c>
      <c r="F68" s="58">
        <f t="shared" si="0"/>
        <v>0.7356329186749684</v>
      </c>
      <c r="G68" s="6"/>
    </row>
    <row r="69" spans="1:7" ht="12.75">
      <c r="A69" s="40"/>
      <c r="B69" s="48"/>
      <c r="C69" s="12"/>
      <c r="D69" s="13"/>
      <c r="E69" s="53"/>
      <c r="F69" s="58"/>
      <c r="G69" s="6"/>
    </row>
    <row r="70" spans="1:7" ht="12.75">
      <c r="A70" s="40"/>
      <c r="B70" s="50">
        <v>75023</v>
      </c>
      <c r="C70" s="12" t="s">
        <v>118</v>
      </c>
      <c r="D70" s="13">
        <f>SUM(D71:D72)</f>
        <v>2117684</v>
      </c>
      <c r="E70" s="13">
        <f>SUM(E71:E72)</f>
        <v>2364528</v>
      </c>
      <c r="F70" s="58">
        <f t="shared" si="0"/>
        <v>1.1165631888421501</v>
      </c>
      <c r="G70" s="6"/>
    </row>
    <row r="71" spans="1:7" ht="12.75">
      <c r="A71" s="40"/>
      <c r="B71" s="48"/>
      <c r="C71" s="12" t="s">
        <v>107</v>
      </c>
      <c r="D71" s="13">
        <v>1951684</v>
      </c>
      <c r="E71" s="53">
        <v>2264528</v>
      </c>
      <c r="F71" s="58">
        <f t="shared" si="0"/>
        <v>1.1602943919200035</v>
      </c>
      <c r="G71" s="6"/>
    </row>
    <row r="72" spans="1:7" ht="12.75">
      <c r="A72" s="40"/>
      <c r="B72" s="48"/>
      <c r="C72" s="12" t="s">
        <v>109</v>
      </c>
      <c r="D72" s="13">
        <v>166000</v>
      </c>
      <c r="E72" s="53">
        <v>100000</v>
      </c>
      <c r="F72" s="58">
        <f t="shared" si="0"/>
        <v>0.6024096385542169</v>
      </c>
      <c r="G72" s="6"/>
    </row>
    <row r="73" spans="1:7" ht="12.75">
      <c r="A73" s="40"/>
      <c r="B73" s="48"/>
      <c r="C73" s="12"/>
      <c r="D73" s="13"/>
      <c r="E73" s="53"/>
      <c r="F73" s="58"/>
      <c r="G73" s="6"/>
    </row>
    <row r="74" spans="1:7" ht="12.75">
      <c r="A74" s="40"/>
      <c r="B74" s="50">
        <v>75095</v>
      </c>
      <c r="C74" s="12" t="s">
        <v>65</v>
      </c>
      <c r="D74" s="13">
        <f>SUM(D75)</f>
        <v>40834</v>
      </c>
      <c r="E74" s="13">
        <f>SUM(E75)</f>
        <v>51795</v>
      </c>
      <c r="F74" s="58">
        <f aca="true" t="shared" si="1" ref="F74:F133">E74/D74</f>
        <v>1.268428270558848</v>
      </c>
      <c r="G74" s="6"/>
    </row>
    <row r="75" spans="1:7" ht="12.75">
      <c r="A75" s="40"/>
      <c r="B75" s="48"/>
      <c r="C75" s="12" t="s">
        <v>107</v>
      </c>
      <c r="D75" s="13">
        <v>40834</v>
      </c>
      <c r="E75" s="53">
        <v>51795</v>
      </c>
      <c r="F75" s="58">
        <f t="shared" si="1"/>
        <v>1.268428270558848</v>
      </c>
      <c r="G75" s="6"/>
    </row>
    <row r="76" spans="1:7" ht="12.75">
      <c r="A76" s="40"/>
      <c r="B76" s="48"/>
      <c r="C76" s="12"/>
      <c r="D76" s="13"/>
      <c r="E76" s="53"/>
      <c r="F76" s="58"/>
      <c r="G76" s="6"/>
    </row>
    <row r="77" spans="1:7" ht="12.75">
      <c r="A77" s="64">
        <v>751</v>
      </c>
      <c r="B77" s="48"/>
      <c r="C77" s="10" t="s">
        <v>59</v>
      </c>
      <c r="D77" s="11">
        <f>SUM(D80,D84,D87)</f>
        <v>83064.34</v>
      </c>
      <c r="E77" s="11">
        <f>SUM(E80,E84,E87)</f>
        <v>2248</v>
      </c>
      <c r="F77" s="62">
        <f t="shared" si="1"/>
        <v>0.027063358355703542</v>
      </c>
      <c r="G77" s="6"/>
    </row>
    <row r="78" spans="1:7" ht="12.75">
      <c r="A78" s="40"/>
      <c r="B78" s="48"/>
      <c r="C78" s="10" t="s">
        <v>89</v>
      </c>
      <c r="D78" s="14"/>
      <c r="E78" s="53"/>
      <c r="F78" s="58"/>
      <c r="G78" s="6"/>
    </row>
    <row r="79" spans="1:7" ht="12.75">
      <c r="A79" s="40"/>
      <c r="B79" s="48"/>
      <c r="C79" s="10"/>
      <c r="D79" s="14"/>
      <c r="E79" s="53"/>
      <c r="F79" s="58"/>
      <c r="G79" s="6"/>
    </row>
    <row r="80" spans="1:7" ht="12.75">
      <c r="A80" s="40"/>
      <c r="B80" s="50">
        <v>75101</v>
      </c>
      <c r="C80" s="12" t="s">
        <v>88</v>
      </c>
      <c r="D80" s="13">
        <f>SUM(D82)</f>
        <v>2212</v>
      </c>
      <c r="E80" s="13">
        <f>SUM(E82)</f>
        <v>2248</v>
      </c>
      <c r="F80" s="58">
        <f t="shared" si="1"/>
        <v>1.0162748643761301</v>
      </c>
      <c r="G80" s="6"/>
    </row>
    <row r="81" spans="1:7" ht="12.75">
      <c r="A81" s="40"/>
      <c r="B81" s="48"/>
      <c r="C81" s="12" t="s">
        <v>37</v>
      </c>
      <c r="D81" s="14"/>
      <c r="E81" s="53"/>
      <c r="F81" s="58"/>
      <c r="G81" s="6"/>
    </row>
    <row r="82" spans="1:7" ht="12.75">
      <c r="A82" s="40"/>
      <c r="B82" s="48"/>
      <c r="C82" s="12" t="s">
        <v>107</v>
      </c>
      <c r="D82" s="13">
        <v>2212</v>
      </c>
      <c r="E82" s="53">
        <v>2248</v>
      </c>
      <c r="F82" s="58">
        <f t="shared" si="1"/>
        <v>1.0162748643761301</v>
      </c>
      <c r="G82" s="6"/>
    </row>
    <row r="83" spans="1:7" ht="12.75">
      <c r="A83" s="40"/>
      <c r="B83" s="48"/>
      <c r="C83" s="12"/>
      <c r="D83" s="13"/>
      <c r="E83" s="53"/>
      <c r="F83" s="58"/>
      <c r="G83" s="6"/>
    </row>
    <row r="84" spans="1:7" ht="12.75">
      <c r="A84" s="40"/>
      <c r="B84" s="50">
        <v>75107</v>
      </c>
      <c r="C84" s="12" t="s">
        <v>212</v>
      </c>
      <c r="D84" s="13">
        <f>SUM(D85)</f>
        <v>49486.17</v>
      </c>
      <c r="E84" s="13">
        <f>SUM(E85)</f>
        <v>0</v>
      </c>
      <c r="F84" s="58">
        <f t="shared" si="1"/>
        <v>0</v>
      </c>
      <c r="G84" s="6"/>
    </row>
    <row r="85" spans="1:7" ht="12.75">
      <c r="A85" s="40"/>
      <c r="B85" s="48"/>
      <c r="C85" s="12" t="s">
        <v>107</v>
      </c>
      <c r="D85" s="13">
        <v>49486.17</v>
      </c>
      <c r="E85" s="53">
        <v>0</v>
      </c>
      <c r="F85" s="58">
        <f t="shared" si="1"/>
        <v>0</v>
      </c>
      <c r="G85" s="6"/>
    </row>
    <row r="86" spans="1:7" ht="12.75">
      <c r="A86" s="40"/>
      <c r="B86" s="48"/>
      <c r="C86" s="12"/>
      <c r="D86" s="13"/>
      <c r="E86" s="53"/>
      <c r="F86" s="58"/>
      <c r="G86" s="6"/>
    </row>
    <row r="87" spans="1:7" s="97" customFormat="1" ht="11.25">
      <c r="A87" s="99"/>
      <c r="B87" s="51">
        <v>75108</v>
      </c>
      <c r="C87" s="12" t="s">
        <v>213</v>
      </c>
      <c r="D87" s="13">
        <f>SUM(D88)</f>
        <v>31366.17</v>
      </c>
      <c r="E87" s="13">
        <f>SUM(E88)</f>
        <v>0</v>
      </c>
      <c r="F87" s="58">
        <f t="shared" si="1"/>
        <v>0</v>
      </c>
      <c r="G87" s="96"/>
    </row>
    <row r="88" spans="1:7" s="97" customFormat="1" ht="11.25">
      <c r="A88" s="99"/>
      <c r="B88" s="51"/>
      <c r="C88" s="12" t="s">
        <v>107</v>
      </c>
      <c r="D88" s="13">
        <v>31366.17</v>
      </c>
      <c r="E88" s="53">
        <v>0</v>
      </c>
      <c r="F88" s="58">
        <f t="shared" si="1"/>
        <v>0</v>
      </c>
      <c r="G88" s="96"/>
    </row>
    <row r="89" spans="1:7" ht="12.75">
      <c r="A89" s="40"/>
      <c r="B89" s="48"/>
      <c r="C89" s="12"/>
      <c r="D89" s="13"/>
      <c r="E89" s="53"/>
      <c r="F89" s="58"/>
      <c r="G89" s="6"/>
    </row>
    <row r="90" spans="1:7" ht="12.75">
      <c r="A90" s="64">
        <v>754</v>
      </c>
      <c r="B90" s="48"/>
      <c r="C90" s="10" t="s">
        <v>94</v>
      </c>
      <c r="D90" s="11">
        <f>SUM(D92,D95,D98)</f>
        <v>315044</v>
      </c>
      <c r="E90" s="11">
        <f>SUM(E92,E95,E98)</f>
        <v>275097</v>
      </c>
      <c r="F90" s="62">
        <f t="shared" si="1"/>
        <v>0.8732018384733561</v>
      </c>
      <c r="G90" s="6"/>
    </row>
    <row r="91" spans="1:7" ht="12.75">
      <c r="A91" s="64"/>
      <c r="B91" s="48"/>
      <c r="C91" s="10"/>
      <c r="D91" s="11"/>
      <c r="E91" s="53"/>
      <c r="F91" s="58"/>
      <c r="G91" s="6"/>
    </row>
    <row r="92" spans="1:7" ht="12.75">
      <c r="A92" s="40"/>
      <c r="B92" s="50">
        <v>75412</v>
      </c>
      <c r="C92" s="12" t="s">
        <v>119</v>
      </c>
      <c r="D92" s="13">
        <f>SUM(D93)</f>
        <v>74345</v>
      </c>
      <c r="E92" s="13">
        <f>SUM(E93)</f>
        <v>73360</v>
      </c>
      <c r="F92" s="58">
        <f t="shared" si="1"/>
        <v>0.9867509583697626</v>
      </c>
      <c r="G92" s="6"/>
    </row>
    <row r="93" spans="1:7" ht="12.75">
      <c r="A93" s="40"/>
      <c r="B93" s="48"/>
      <c r="C93" s="12" t="s">
        <v>107</v>
      </c>
      <c r="D93" s="13">
        <v>74345</v>
      </c>
      <c r="E93" s="53">
        <v>73360</v>
      </c>
      <c r="F93" s="58">
        <f t="shared" si="1"/>
        <v>0.9867509583697626</v>
      </c>
      <c r="G93" s="6"/>
    </row>
    <row r="94" spans="1:7" ht="12.75">
      <c r="A94" s="40"/>
      <c r="B94" s="48"/>
      <c r="C94" s="12"/>
      <c r="D94" s="13"/>
      <c r="E94" s="53"/>
      <c r="F94" s="58"/>
      <c r="G94" s="6"/>
    </row>
    <row r="95" spans="1:7" ht="12.75">
      <c r="A95" s="40"/>
      <c r="B95" s="50">
        <v>75414</v>
      </c>
      <c r="C95" s="12" t="s">
        <v>93</v>
      </c>
      <c r="D95" s="13">
        <f>SUM(D96)</f>
        <v>5600</v>
      </c>
      <c r="E95" s="13">
        <f>SUM(E96)</f>
        <v>1000</v>
      </c>
      <c r="F95" s="58">
        <f t="shared" si="1"/>
        <v>0.17857142857142858</v>
      </c>
      <c r="G95" s="6"/>
    </row>
    <row r="96" spans="1:7" ht="12.75">
      <c r="A96" s="40"/>
      <c r="B96" s="48"/>
      <c r="C96" s="12" t="s">
        <v>107</v>
      </c>
      <c r="D96" s="13">
        <v>5600</v>
      </c>
      <c r="E96" s="53">
        <v>1000</v>
      </c>
      <c r="F96" s="58">
        <f t="shared" si="1"/>
        <v>0.17857142857142858</v>
      </c>
      <c r="G96" s="6"/>
    </row>
    <row r="97" spans="1:7" ht="12.75">
      <c r="A97" s="40"/>
      <c r="B97" s="48"/>
      <c r="C97" s="12"/>
      <c r="D97" s="13"/>
      <c r="E97" s="53"/>
      <c r="F97" s="58"/>
      <c r="G97" s="6"/>
    </row>
    <row r="98" spans="1:7" ht="12.75">
      <c r="A98" s="40"/>
      <c r="B98" s="50">
        <v>75416</v>
      </c>
      <c r="C98" s="12" t="s">
        <v>7</v>
      </c>
      <c r="D98" s="13">
        <f>SUM(D99:D100)</f>
        <v>235099</v>
      </c>
      <c r="E98" s="13">
        <f>SUM(E99:E100)</f>
        <v>200737</v>
      </c>
      <c r="F98" s="58">
        <f t="shared" si="1"/>
        <v>0.8538402970663422</v>
      </c>
      <c r="G98" s="6"/>
    </row>
    <row r="99" spans="1:7" ht="12.75">
      <c r="A99" s="40"/>
      <c r="B99" s="48"/>
      <c r="C99" s="12" t="s">
        <v>107</v>
      </c>
      <c r="D99" s="13">
        <v>182485</v>
      </c>
      <c r="E99" s="53">
        <v>200737</v>
      </c>
      <c r="F99" s="58">
        <f t="shared" si="1"/>
        <v>1.100019179658602</v>
      </c>
      <c r="G99" s="6"/>
    </row>
    <row r="100" spans="1:7" ht="12.75">
      <c r="A100" s="40"/>
      <c r="B100" s="48"/>
      <c r="C100" s="12" t="s">
        <v>109</v>
      </c>
      <c r="D100" s="13">
        <v>52614</v>
      </c>
      <c r="E100" s="53">
        <v>0</v>
      </c>
      <c r="F100" s="58">
        <f t="shared" si="1"/>
        <v>0</v>
      </c>
      <c r="G100" s="6"/>
    </row>
    <row r="101" spans="1:7" ht="12.75">
      <c r="A101" s="40"/>
      <c r="B101" s="48"/>
      <c r="C101" s="12"/>
      <c r="D101" s="13"/>
      <c r="E101" s="53"/>
      <c r="F101" s="58"/>
      <c r="G101" s="6"/>
    </row>
    <row r="102" spans="1:7" ht="12.75">
      <c r="A102" s="64">
        <v>756</v>
      </c>
      <c r="B102" s="48"/>
      <c r="C102" s="10" t="s">
        <v>58</v>
      </c>
      <c r="D102" s="11">
        <f>SUM(D106)</f>
        <v>30000</v>
      </c>
      <c r="E102" s="11">
        <f>SUM(E106)</f>
        <v>25000</v>
      </c>
      <c r="F102" s="57">
        <f t="shared" si="1"/>
        <v>0.8333333333333334</v>
      </c>
      <c r="G102" s="6"/>
    </row>
    <row r="103" spans="1:7" ht="12.75">
      <c r="A103" s="40"/>
      <c r="B103" s="48"/>
      <c r="C103" s="10" t="s">
        <v>82</v>
      </c>
      <c r="D103" s="14"/>
      <c r="E103" s="53"/>
      <c r="F103" s="58"/>
      <c r="G103" s="6"/>
    </row>
    <row r="104" spans="1:7" ht="12.75">
      <c r="A104" s="40"/>
      <c r="B104" s="48"/>
      <c r="C104" s="10" t="s">
        <v>63</v>
      </c>
      <c r="D104" s="14"/>
      <c r="E104" s="53"/>
      <c r="F104" s="58"/>
      <c r="G104" s="6"/>
    </row>
    <row r="105" spans="1:7" ht="12.75">
      <c r="A105" s="40"/>
      <c r="B105" s="48"/>
      <c r="C105" s="10"/>
      <c r="D105" s="14"/>
      <c r="E105" s="53"/>
      <c r="F105" s="58"/>
      <c r="G105" s="6"/>
    </row>
    <row r="106" spans="1:7" ht="12.75">
      <c r="A106" s="40"/>
      <c r="B106" s="50">
        <v>75647</v>
      </c>
      <c r="C106" s="12" t="s">
        <v>78</v>
      </c>
      <c r="D106" s="13">
        <f>SUM(D107)</f>
        <v>30000</v>
      </c>
      <c r="E106" s="13">
        <f>SUM(E107)</f>
        <v>25000</v>
      </c>
      <c r="F106" s="58">
        <f t="shared" si="1"/>
        <v>0.8333333333333334</v>
      </c>
      <c r="G106" s="6"/>
    </row>
    <row r="107" spans="1:7" ht="12.75">
      <c r="A107" s="40"/>
      <c r="B107" s="48"/>
      <c r="C107" s="12" t="s">
        <v>107</v>
      </c>
      <c r="D107" s="13">
        <v>30000</v>
      </c>
      <c r="E107" s="53">
        <v>25000</v>
      </c>
      <c r="F107" s="58">
        <f t="shared" si="1"/>
        <v>0.8333333333333334</v>
      </c>
      <c r="G107" s="6"/>
    </row>
    <row r="108" spans="1:7" ht="12.75">
      <c r="A108" s="40"/>
      <c r="B108" s="48"/>
      <c r="C108" s="12"/>
      <c r="D108" s="13"/>
      <c r="E108" s="53"/>
      <c r="F108" s="58"/>
      <c r="G108" s="6"/>
    </row>
    <row r="109" spans="1:7" ht="12.75">
      <c r="A109" s="64">
        <v>757</v>
      </c>
      <c r="B109" s="48"/>
      <c r="C109" s="10" t="s">
        <v>120</v>
      </c>
      <c r="D109" s="11">
        <f>SUM(D111)</f>
        <v>210889</v>
      </c>
      <c r="E109" s="11">
        <f>SUM(E111)</f>
        <v>113514</v>
      </c>
      <c r="F109" s="62">
        <f t="shared" si="1"/>
        <v>0.5382642053402501</v>
      </c>
      <c r="G109" s="6"/>
    </row>
    <row r="110" spans="1:7" ht="12.75">
      <c r="A110" s="64"/>
      <c r="B110" s="48"/>
      <c r="C110" s="10"/>
      <c r="D110" s="11"/>
      <c r="E110" s="53"/>
      <c r="F110" s="58"/>
      <c r="G110" s="6"/>
    </row>
    <row r="111" spans="1:7" ht="12.75">
      <c r="A111" s="40"/>
      <c r="B111" s="50">
        <v>75705</v>
      </c>
      <c r="C111" s="12" t="s">
        <v>121</v>
      </c>
      <c r="D111" s="13">
        <f>SUM(D112)</f>
        <v>210889</v>
      </c>
      <c r="E111" s="13">
        <f>SUM(E112)</f>
        <v>113514</v>
      </c>
      <c r="F111" s="58">
        <f t="shared" si="1"/>
        <v>0.5382642053402501</v>
      </c>
      <c r="G111" s="6"/>
    </row>
    <row r="112" spans="1:7" ht="12.75">
      <c r="A112" s="40"/>
      <c r="B112" s="48"/>
      <c r="C112" s="12" t="s">
        <v>107</v>
      </c>
      <c r="D112" s="13">
        <v>210889</v>
      </c>
      <c r="E112" s="53">
        <v>113514</v>
      </c>
      <c r="F112" s="58">
        <f t="shared" si="1"/>
        <v>0.5382642053402501</v>
      </c>
      <c r="G112" s="6"/>
    </row>
    <row r="113" spans="1:7" ht="12.75">
      <c r="A113" s="40"/>
      <c r="B113" s="48"/>
      <c r="C113" s="12"/>
      <c r="D113" s="13"/>
      <c r="E113" s="53"/>
      <c r="F113" s="58"/>
      <c r="G113" s="6"/>
    </row>
    <row r="114" spans="1:7" ht="12.75">
      <c r="A114" s="64">
        <v>758</v>
      </c>
      <c r="B114" s="48"/>
      <c r="C114" s="10" t="s">
        <v>44</v>
      </c>
      <c r="D114" s="11">
        <f>SUM(D116,D119)</f>
        <v>2090329</v>
      </c>
      <c r="E114" s="11">
        <f>SUM(E116,E119)</f>
        <v>100000</v>
      </c>
      <c r="F114" s="57">
        <f t="shared" si="1"/>
        <v>0.04783935925875783</v>
      </c>
      <c r="G114" s="6"/>
    </row>
    <row r="115" spans="1:7" ht="12.75">
      <c r="A115" s="64"/>
      <c r="B115" s="48"/>
      <c r="C115" s="10"/>
      <c r="D115" s="11"/>
      <c r="E115" s="53"/>
      <c r="F115" s="58"/>
      <c r="G115" s="6"/>
    </row>
    <row r="116" spans="1:7" ht="12.75">
      <c r="A116" s="40"/>
      <c r="B116" s="50">
        <v>75814</v>
      </c>
      <c r="C116" s="12" t="s">
        <v>35</v>
      </c>
      <c r="D116" s="13">
        <f>SUM(D117)</f>
        <v>2040925</v>
      </c>
      <c r="E116" s="13">
        <f>SUM(E117)</f>
        <v>0</v>
      </c>
      <c r="F116" s="58">
        <f t="shared" si="1"/>
        <v>0</v>
      </c>
      <c r="G116" s="6"/>
    </row>
    <row r="117" spans="1:7" ht="12.75">
      <c r="A117" s="40"/>
      <c r="B117" s="48"/>
      <c r="C117" s="12" t="s">
        <v>107</v>
      </c>
      <c r="D117" s="13">
        <v>2040925</v>
      </c>
      <c r="E117" s="55">
        <v>0</v>
      </c>
      <c r="F117" s="58">
        <f t="shared" si="1"/>
        <v>0</v>
      </c>
      <c r="G117" s="6"/>
    </row>
    <row r="118" spans="1:7" ht="12.75">
      <c r="A118" s="40"/>
      <c r="B118" s="48"/>
      <c r="C118" s="12"/>
      <c r="D118" s="13"/>
      <c r="E118" s="53"/>
      <c r="F118" s="58"/>
      <c r="G118" s="6"/>
    </row>
    <row r="119" spans="1:7" ht="12.75">
      <c r="A119" s="40"/>
      <c r="B119" s="50">
        <v>75818</v>
      </c>
      <c r="C119" s="12" t="s">
        <v>122</v>
      </c>
      <c r="D119" s="13">
        <f>SUM(D120)</f>
        <v>49404</v>
      </c>
      <c r="E119" s="13">
        <f>SUM(E120)</f>
        <v>100000</v>
      </c>
      <c r="F119" s="58">
        <f t="shared" si="1"/>
        <v>2.0241276010039675</v>
      </c>
      <c r="G119" s="6"/>
    </row>
    <row r="120" spans="1:7" ht="12.75">
      <c r="A120" s="40"/>
      <c r="B120" s="48"/>
      <c r="C120" s="12" t="s">
        <v>107</v>
      </c>
      <c r="D120" s="13">
        <v>49404</v>
      </c>
      <c r="E120" s="53">
        <v>100000</v>
      </c>
      <c r="F120" s="58">
        <f t="shared" si="1"/>
        <v>2.0241276010039675</v>
      </c>
      <c r="G120" s="6"/>
    </row>
    <row r="121" spans="1:7" ht="12.75">
      <c r="A121" s="40"/>
      <c r="B121" s="48"/>
      <c r="C121" s="12"/>
      <c r="D121" s="13"/>
      <c r="E121" s="53"/>
      <c r="F121" s="58"/>
      <c r="G121" s="6"/>
    </row>
    <row r="122" spans="1:7" ht="12.75">
      <c r="A122" s="64">
        <v>801</v>
      </c>
      <c r="B122" s="48"/>
      <c r="C122" s="10" t="s">
        <v>2</v>
      </c>
      <c r="D122" s="11">
        <f>SUM(D124,D128,D131,D135,D138,D141)</f>
        <v>10491842</v>
      </c>
      <c r="E122" s="11">
        <f>SUM(E124,E128,E131,E135,E138,E141)</f>
        <v>10932644</v>
      </c>
      <c r="F122" s="62">
        <f t="shared" si="1"/>
        <v>1.0420137855678726</v>
      </c>
      <c r="G122" s="6"/>
    </row>
    <row r="123" spans="1:7" ht="12.75">
      <c r="A123" s="64"/>
      <c r="B123" s="48"/>
      <c r="C123" s="10"/>
      <c r="D123" s="11"/>
      <c r="E123" s="53"/>
      <c r="F123" s="58"/>
      <c r="G123" s="6"/>
    </row>
    <row r="124" spans="1:7" ht="12.75">
      <c r="A124" s="40"/>
      <c r="B124" s="50">
        <v>80101</v>
      </c>
      <c r="C124" s="12" t="s">
        <v>49</v>
      </c>
      <c r="D124" s="13">
        <f>SUM(D125:D126)</f>
        <v>4924882</v>
      </c>
      <c r="E124" s="13">
        <f>SUM(E125:E126)</f>
        <v>5077938</v>
      </c>
      <c r="F124" s="58">
        <f t="shared" si="1"/>
        <v>1.031078105018557</v>
      </c>
      <c r="G124" s="6"/>
    </row>
    <row r="125" spans="1:7" ht="12.75">
      <c r="A125" s="40"/>
      <c r="B125" s="48"/>
      <c r="C125" s="12" t="s">
        <v>107</v>
      </c>
      <c r="D125" s="13">
        <v>4811382</v>
      </c>
      <c r="E125" s="53">
        <v>5077938</v>
      </c>
      <c r="F125" s="58">
        <f t="shared" si="1"/>
        <v>1.0554011300703208</v>
      </c>
      <c r="G125" s="6"/>
    </row>
    <row r="126" spans="1:7" ht="12.75">
      <c r="A126" s="40"/>
      <c r="B126" s="48"/>
      <c r="C126" s="12" t="s">
        <v>109</v>
      </c>
      <c r="D126" s="13">
        <v>113500</v>
      </c>
      <c r="E126" s="53">
        <v>0</v>
      </c>
      <c r="F126" s="58">
        <f t="shared" si="1"/>
        <v>0</v>
      </c>
      <c r="G126" s="6"/>
    </row>
    <row r="127" spans="1:7" ht="12.75">
      <c r="A127" s="40"/>
      <c r="B127" s="48"/>
      <c r="C127" s="12"/>
      <c r="D127" s="13"/>
      <c r="E127" s="53"/>
      <c r="F127" s="58"/>
      <c r="G127" s="6"/>
    </row>
    <row r="128" spans="1:7" ht="12.75">
      <c r="A128" s="40"/>
      <c r="B128" s="50">
        <v>80104</v>
      </c>
      <c r="C128" s="12" t="s">
        <v>87</v>
      </c>
      <c r="D128" s="13">
        <f>SUM(D129)</f>
        <v>2119146</v>
      </c>
      <c r="E128" s="13">
        <f>SUM(E129)</f>
        <v>2350352</v>
      </c>
      <c r="F128" s="58">
        <f t="shared" si="1"/>
        <v>1.1091033840990663</v>
      </c>
      <c r="G128" s="6"/>
    </row>
    <row r="129" spans="1:7" ht="12.75">
      <c r="A129" s="40"/>
      <c r="B129" s="48"/>
      <c r="C129" s="12" t="s">
        <v>107</v>
      </c>
      <c r="D129" s="13">
        <v>2119146</v>
      </c>
      <c r="E129" s="53">
        <v>2350352</v>
      </c>
      <c r="F129" s="58">
        <f t="shared" si="1"/>
        <v>1.1091033840990663</v>
      </c>
      <c r="G129" s="6"/>
    </row>
    <row r="130" spans="1:7" ht="12.75">
      <c r="A130" s="40"/>
      <c r="B130" s="48"/>
      <c r="C130" s="12"/>
      <c r="D130" s="13"/>
      <c r="E130" s="53"/>
      <c r="F130" s="58"/>
      <c r="G130" s="6"/>
    </row>
    <row r="131" spans="1:7" ht="12.75">
      <c r="A131" s="40"/>
      <c r="B131" s="50">
        <v>80110</v>
      </c>
      <c r="C131" s="12" t="s">
        <v>123</v>
      </c>
      <c r="D131" s="13">
        <f>SUM(D132:D133)</f>
        <v>2999304</v>
      </c>
      <c r="E131" s="13">
        <f>SUM(E132:E133)</f>
        <v>3045220</v>
      </c>
      <c r="F131" s="58">
        <f t="shared" si="1"/>
        <v>1.015308884994652</v>
      </c>
      <c r="G131" s="6"/>
    </row>
    <row r="132" spans="1:7" ht="12.75">
      <c r="A132" s="40"/>
      <c r="B132" s="48"/>
      <c r="C132" s="12" t="s">
        <v>107</v>
      </c>
      <c r="D132" s="13">
        <v>2997304</v>
      </c>
      <c r="E132" s="53">
        <v>3045220</v>
      </c>
      <c r="F132" s="58">
        <f t="shared" si="1"/>
        <v>1.015986366414618</v>
      </c>
      <c r="G132" s="6"/>
    </row>
    <row r="133" spans="1:7" ht="12.75">
      <c r="A133" s="40"/>
      <c r="B133" s="48"/>
      <c r="C133" s="12" t="s">
        <v>109</v>
      </c>
      <c r="D133" s="13">
        <v>2000</v>
      </c>
      <c r="E133" s="53">
        <v>0</v>
      </c>
      <c r="F133" s="58">
        <f t="shared" si="1"/>
        <v>0</v>
      </c>
      <c r="G133" s="6"/>
    </row>
    <row r="134" spans="1:7" ht="12.75">
      <c r="A134" s="40"/>
      <c r="B134" s="48"/>
      <c r="C134" s="12"/>
      <c r="D134" s="13"/>
      <c r="E134" s="53"/>
      <c r="F134" s="58"/>
      <c r="G134" s="6"/>
    </row>
    <row r="135" spans="1:7" ht="12.75">
      <c r="A135" s="40"/>
      <c r="B135" s="50">
        <v>80113</v>
      </c>
      <c r="C135" s="12" t="s">
        <v>124</v>
      </c>
      <c r="D135" s="13">
        <f>SUM(D136)</f>
        <v>268000</v>
      </c>
      <c r="E135" s="13">
        <f>SUM(E136)</f>
        <v>291500</v>
      </c>
      <c r="F135" s="58">
        <f aca="true" t="shared" si="2" ref="F135:F188">E135/D135</f>
        <v>1.087686567164179</v>
      </c>
      <c r="G135" s="6"/>
    </row>
    <row r="136" spans="1:7" ht="12.75">
      <c r="A136" s="40"/>
      <c r="B136" s="48"/>
      <c r="C136" s="12" t="s">
        <v>107</v>
      </c>
      <c r="D136" s="13">
        <v>268000</v>
      </c>
      <c r="E136" s="53">
        <v>291500</v>
      </c>
      <c r="F136" s="58">
        <f t="shared" si="2"/>
        <v>1.087686567164179</v>
      </c>
      <c r="G136" s="6"/>
    </row>
    <row r="137" spans="1:7" ht="12.75">
      <c r="A137" s="40"/>
      <c r="B137" s="48"/>
      <c r="C137" s="12"/>
      <c r="D137" s="13"/>
      <c r="E137" s="53"/>
      <c r="F137" s="58"/>
      <c r="G137" s="6"/>
    </row>
    <row r="138" spans="1:7" ht="12.75">
      <c r="A138" s="40"/>
      <c r="B138" s="50">
        <v>80146</v>
      </c>
      <c r="C138" s="12" t="s">
        <v>125</v>
      </c>
      <c r="D138" s="13">
        <f>SUM(D139)</f>
        <v>44920</v>
      </c>
      <c r="E138" s="13">
        <f>SUM(E139)</f>
        <v>59258</v>
      </c>
      <c r="F138" s="58">
        <f t="shared" si="2"/>
        <v>1.3191896705253785</v>
      </c>
      <c r="G138" s="6"/>
    </row>
    <row r="139" spans="1:7" ht="12.75">
      <c r="A139" s="40"/>
      <c r="B139" s="48"/>
      <c r="C139" s="12" t="s">
        <v>107</v>
      </c>
      <c r="D139" s="13">
        <v>44920</v>
      </c>
      <c r="E139" s="53">
        <v>59258</v>
      </c>
      <c r="F139" s="58">
        <f t="shared" si="2"/>
        <v>1.3191896705253785</v>
      </c>
      <c r="G139" s="6"/>
    </row>
    <row r="140" spans="1:7" ht="12.75">
      <c r="A140" s="40"/>
      <c r="B140" s="48"/>
      <c r="C140" s="12"/>
      <c r="D140" s="13"/>
      <c r="E140" s="53"/>
      <c r="F140" s="58"/>
      <c r="G140" s="6"/>
    </row>
    <row r="141" spans="1:7" ht="12.75">
      <c r="A141" s="40"/>
      <c r="B141" s="50">
        <v>80195</v>
      </c>
      <c r="C141" s="12" t="s">
        <v>65</v>
      </c>
      <c r="D141" s="13">
        <f>SUM(D142)</f>
        <v>135590</v>
      </c>
      <c r="E141" s="13">
        <f>SUM(E142)</f>
        <v>108376</v>
      </c>
      <c r="F141" s="58">
        <f t="shared" si="2"/>
        <v>0.7992919831846006</v>
      </c>
      <c r="G141" s="6"/>
    </row>
    <row r="142" spans="1:7" ht="12.75">
      <c r="A142" s="40"/>
      <c r="B142" s="48"/>
      <c r="C142" s="12" t="s">
        <v>107</v>
      </c>
      <c r="D142" s="13">
        <v>135590</v>
      </c>
      <c r="E142" s="53">
        <v>108376</v>
      </c>
      <c r="F142" s="58">
        <f t="shared" si="2"/>
        <v>0.7992919831846006</v>
      </c>
      <c r="G142" s="6"/>
    </row>
    <row r="143" spans="1:7" ht="12.75">
      <c r="A143" s="40"/>
      <c r="B143" s="48"/>
      <c r="C143" s="12"/>
      <c r="D143" s="13"/>
      <c r="E143" s="53"/>
      <c r="F143" s="58"/>
      <c r="G143" s="6"/>
    </row>
    <row r="144" spans="1:7" ht="12.75">
      <c r="A144" s="64">
        <v>851</v>
      </c>
      <c r="B144" s="48"/>
      <c r="C144" s="10" t="s">
        <v>12</v>
      </c>
      <c r="D144" s="11">
        <f>SUM(D146,D150)</f>
        <v>169000</v>
      </c>
      <c r="E144" s="11">
        <f>SUM(E146,E150)</f>
        <v>164000</v>
      </c>
      <c r="F144" s="62">
        <f t="shared" si="2"/>
        <v>0.9704142011834319</v>
      </c>
      <c r="G144" s="6"/>
    </row>
    <row r="145" spans="1:7" ht="12.75">
      <c r="A145" s="64"/>
      <c r="B145" s="48"/>
      <c r="C145" s="10"/>
      <c r="D145" s="11"/>
      <c r="E145" s="53"/>
      <c r="F145" s="58"/>
      <c r="G145" s="6"/>
    </row>
    <row r="146" spans="1:7" ht="12.75">
      <c r="A146" s="40"/>
      <c r="B146" s="50">
        <v>85154</v>
      </c>
      <c r="C146" s="12" t="s">
        <v>56</v>
      </c>
      <c r="D146" s="13">
        <f>SUM(D147:D148)</f>
        <v>139000</v>
      </c>
      <c r="E146" s="13">
        <f>SUM(E147:E148)</f>
        <v>139000</v>
      </c>
      <c r="F146" s="58">
        <f t="shared" si="2"/>
        <v>1</v>
      </c>
      <c r="G146" s="6"/>
    </row>
    <row r="147" spans="1:7" ht="12.75">
      <c r="A147" s="40"/>
      <c r="B147" s="48"/>
      <c r="C147" s="12" t="s">
        <v>107</v>
      </c>
      <c r="D147" s="13">
        <v>131000</v>
      </c>
      <c r="E147" s="53">
        <v>135000</v>
      </c>
      <c r="F147" s="58">
        <f t="shared" si="2"/>
        <v>1.0305343511450382</v>
      </c>
      <c r="G147" s="6"/>
    </row>
    <row r="148" spans="1:7" ht="12.75">
      <c r="A148" s="40"/>
      <c r="B148" s="48"/>
      <c r="C148" s="12" t="s">
        <v>109</v>
      </c>
      <c r="D148" s="13">
        <v>8000</v>
      </c>
      <c r="E148" s="53">
        <v>4000</v>
      </c>
      <c r="F148" s="58">
        <f t="shared" si="2"/>
        <v>0.5</v>
      </c>
      <c r="G148" s="6"/>
    </row>
    <row r="149" spans="1:7" ht="12.75">
      <c r="A149" s="40"/>
      <c r="B149" s="48"/>
      <c r="C149" s="12"/>
      <c r="D149" s="13"/>
      <c r="E149" s="53"/>
      <c r="F149" s="58"/>
      <c r="G149" s="6"/>
    </row>
    <row r="150" spans="1:7" ht="12.75">
      <c r="A150" s="40"/>
      <c r="B150" s="50">
        <v>85195</v>
      </c>
      <c r="C150" s="12" t="s">
        <v>65</v>
      </c>
      <c r="D150" s="13">
        <v>30000</v>
      </c>
      <c r="E150" s="13">
        <v>25000</v>
      </c>
      <c r="F150" s="58">
        <f t="shared" si="2"/>
        <v>0.8333333333333334</v>
      </c>
      <c r="G150" s="6"/>
    </row>
    <row r="151" spans="1:7" ht="12.75">
      <c r="A151" s="40"/>
      <c r="B151" s="48"/>
      <c r="C151" s="12" t="s">
        <v>107</v>
      </c>
      <c r="D151" s="13">
        <v>30000</v>
      </c>
      <c r="E151" s="53">
        <v>25000</v>
      </c>
      <c r="F151" s="58">
        <f t="shared" si="2"/>
        <v>0.8333333333333334</v>
      </c>
      <c r="G151" s="6"/>
    </row>
    <row r="152" spans="1:7" ht="12.75">
      <c r="A152" s="40"/>
      <c r="B152" s="48"/>
      <c r="C152" s="12"/>
      <c r="D152" s="13"/>
      <c r="E152" s="53"/>
      <c r="F152" s="58"/>
      <c r="G152" s="6"/>
    </row>
    <row r="153" spans="1:7" ht="12.75">
      <c r="A153" s="64">
        <v>852</v>
      </c>
      <c r="B153" s="48"/>
      <c r="C153" s="10" t="s">
        <v>20</v>
      </c>
      <c r="D153" s="11">
        <f>SUM(D155,D160,D165,D168,D171,D174,D177)</f>
        <v>4748569</v>
      </c>
      <c r="E153" s="11">
        <f>SUM(E155,E160,E165,E168,E171,E174,E177)</f>
        <v>5837850</v>
      </c>
      <c r="F153" s="62">
        <f t="shared" si="2"/>
        <v>1.2293914229739529</v>
      </c>
      <c r="G153" s="6"/>
    </row>
    <row r="154" spans="1:7" ht="12.75">
      <c r="A154" s="64"/>
      <c r="B154" s="48"/>
      <c r="C154" s="10"/>
      <c r="D154" s="11"/>
      <c r="E154" s="53"/>
      <c r="F154" s="58"/>
      <c r="G154" s="6"/>
    </row>
    <row r="155" spans="1:7" ht="12.75">
      <c r="A155" s="40"/>
      <c r="B155" s="50">
        <v>85212</v>
      </c>
      <c r="C155" s="12" t="s">
        <v>38</v>
      </c>
      <c r="D155" s="13">
        <f>SUM(D157:D158)</f>
        <v>3064605</v>
      </c>
      <c r="E155" s="13">
        <f>SUM(E157:E158)</f>
        <v>4032000</v>
      </c>
      <c r="F155" s="58">
        <f t="shared" si="2"/>
        <v>1.315667108811739</v>
      </c>
      <c r="G155" s="6"/>
    </row>
    <row r="156" spans="1:7" ht="12.75">
      <c r="A156" s="40"/>
      <c r="B156" s="48"/>
      <c r="C156" s="12" t="s">
        <v>26</v>
      </c>
      <c r="D156" s="14"/>
      <c r="E156" s="53"/>
      <c r="F156" s="58"/>
      <c r="G156" s="6"/>
    </row>
    <row r="157" spans="1:7" ht="12.75">
      <c r="A157" s="40"/>
      <c r="B157" s="48"/>
      <c r="C157" s="12" t="s">
        <v>107</v>
      </c>
      <c r="D157" s="13">
        <v>3061000</v>
      </c>
      <c r="E157" s="53">
        <v>4032000</v>
      </c>
      <c r="F157" s="58">
        <f t="shared" si="2"/>
        <v>1.317216595883698</v>
      </c>
      <c r="G157" s="6"/>
    </row>
    <row r="158" spans="1:7" ht="12.75">
      <c r="A158" s="40"/>
      <c r="B158" s="48"/>
      <c r="C158" s="12" t="s">
        <v>109</v>
      </c>
      <c r="D158" s="13">
        <v>3605</v>
      </c>
      <c r="E158" s="53">
        <v>0</v>
      </c>
      <c r="F158" s="58">
        <f t="shared" si="2"/>
        <v>0</v>
      </c>
      <c r="G158" s="6"/>
    </row>
    <row r="159" spans="1:7" ht="12.75">
      <c r="A159" s="40"/>
      <c r="B159" s="48"/>
      <c r="C159" s="12"/>
      <c r="D159" s="13"/>
      <c r="E159" s="53"/>
      <c r="F159" s="58"/>
      <c r="G159" s="6"/>
    </row>
    <row r="160" spans="1:7" ht="12.75">
      <c r="A160" s="40"/>
      <c r="B160" s="50">
        <v>85213</v>
      </c>
      <c r="C160" s="12" t="s">
        <v>48</v>
      </c>
      <c r="D160" s="13">
        <f>SUM(D163)</f>
        <v>23000</v>
      </c>
      <c r="E160" s="13">
        <f>SUM(E163)</f>
        <v>36000</v>
      </c>
      <c r="F160" s="58">
        <f t="shared" si="2"/>
        <v>1.565217391304348</v>
      </c>
      <c r="G160" s="6"/>
    </row>
    <row r="161" spans="1:7" ht="12.75">
      <c r="A161" s="40"/>
      <c r="B161" s="48"/>
      <c r="C161" s="12" t="s">
        <v>77</v>
      </c>
      <c r="D161" s="14"/>
      <c r="E161" s="53"/>
      <c r="F161" s="58"/>
      <c r="G161" s="6"/>
    </row>
    <row r="162" spans="1:7" ht="12.75">
      <c r="A162" s="40"/>
      <c r="B162" s="48"/>
      <c r="C162" s="12" t="s">
        <v>54</v>
      </c>
      <c r="D162" s="14"/>
      <c r="E162" s="53"/>
      <c r="F162" s="58"/>
      <c r="G162" s="6"/>
    </row>
    <row r="163" spans="1:7" ht="12.75">
      <c r="A163" s="40"/>
      <c r="B163" s="48"/>
      <c r="C163" s="12" t="s">
        <v>107</v>
      </c>
      <c r="D163" s="13">
        <v>23000</v>
      </c>
      <c r="E163" s="53">
        <v>36000</v>
      </c>
      <c r="F163" s="58">
        <f t="shared" si="2"/>
        <v>1.565217391304348</v>
      </c>
      <c r="G163" s="6"/>
    </row>
    <row r="164" spans="1:7" ht="12.75">
      <c r="A164" s="40"/>
      <c r="B164" s="48"/>
      <c r="C164" s="12"/>
      <c r="D164" s="13"/>
      <c r="E164" s="53"/>
      <c r="F164" s="58"/>
      <c r="G164" s="6"/>
    </row>
    <row r="165" spans="1:7" ht="12.75">
      <c r="A165" s="40"/>
      <c r="B165" s="50">
        <v>85214</v>
      </c>
      <c r="C165" s="12" t="s">
        <v>96</v>
      </c>
      <c r="D165" s="13">
        <f>SUM(D166)</f>
        <v>785000</v>
      </c>
      <c r="E165" s="13">
        <f>SUM(E166)</f>
        <v>783000</v>
      </c>
      <c r="F165" s="58">
        <f t="shared" si="2"/>
        <v>0.9974522292993631</v>
      </c>
      <c r="G165" s="6"/>
    </row>
    <row r="166" spans="1:7" ht="12.75">
      <c r="A166" s="40"/>
      <c r="B166" s="48"/>
      <c r="C166" s="12" t="s">
        <v>107</v>
      </c>
      <c r="D166" s="13">
        <v>785000</v>
      </c>
      <c r="E166" s="53">
        <v>783000</v>
      </c>
      <c r="F166" s="58">
        <f t="shared" si="2"/>
        <v>0.9974522292993631</v>
      </c>
      <c r="G166" s="6"/>
    </row>
    <row r="167" spans="1:7" ht="12.75">
      <c r="A167" s="40"/>
      <c r="B167" s="48"/>
      <c r="C167" s="12"/>
      <c r="D167" s="13"/>
      <c r="E167" s="53"/>
      <c r="F167" s="58"/>
      <c r="G167" s="6"/>
    </row>
    <row r="168" spans="1:7" ht="12.75">
      <c r="A168" s="40"/>
      <c r="B168" s="50">
        <v>85215</v>
      </c>
      <c r="C168" s="12" t="s">
        <v>126</v>
      </c>
      <c r="D168" s="13">
        <f>SUM(D169)</f>
        <v>360000</v>
      </c>
      <c r="E168" s="13">
        <f>SUM(E169)</f>
        <v>367500</v>
      </c>
      <c r="F168" s="58">
        <f t="shared" si="2"/>
        <v>1.0208333333333333</v>
      </c>
      <c r="G168" s="6"/>
    </row>
    <row r="169" spans="1:7" ht="12.75">
      <c r="A169" s="40"/>
      <c r="B169" s="48"/>
      <c r="C169" s="12" t="s">
        <v>107</v>
      </c>
      <c r="D169" s="13">
        <v>360000</v>
      </c>
      <c r="E169" s="53">
        <v>367500</v>
      </c>
      <c r="F169" s="58">
        <f t="shared" si="2"/>
        <v>1.0208333333333333</v>
      </c>
      <c r="G169" s="6"/>
    </row>
    <row r="170" spans="1:7" ht="12.75">
      <c r="A170" s="40"/>
      <c r="B170" s="48"/>
      <c r="C170" s="12"/>
      <c r="D170" s="13"/>
      <c r="E170" s="53"/>
      <c r="F170" s="58"/>
      <c r="G170" s="6"/>
    </row>
    <row r="171" spans="1:7" ht="12.75">
      <c r="A171" s="40"/>
      <c r="B171" s="50">
        <v>85219</v>
      </c>
      <c r="C171" s="12" t="s">
        <v>25</v>
      </c>
      <c r="D171" s="13">
        <f>SUM(D172:D172)</f>
        <v>472105</v>
      </c>
      <c r="E171" s="13">
        <f>SUM(E172:E172)</f>
        <v>525955</v>
      </c>
      <c r="F171" s="58">
        <f t="shared" si="2"/>
        <v>1.1140636087311087</v>
      </c>
      <c r="G171" s="6"/>
    </row>
    <row r="172" spans="1:7" ht="12.75">
      <c r="A172" s="40"/>
      <c r="B172" s="48"/>
      <c r="C172" s="12" t="s">
        <v>107</v>
      </c>
      <c r="D172" s="13">
        <v>472105</v>
      </c>
      <c r="E172" s="53">
        <v>525955</v>
      </c>
      <c r="F172" s="58">
        <f t="shared" si="2"/>
        <v>1.1140636087311087</v>
      </c>
      <c r="G172" s="6"/>
    </row>
    <row r="173" spans="1:7" ht="12.75">
      <c r="A173" s="40"/>
      <c r="B173" s="48"/>
      <c r="C173" s="12"/>
      <c r="D173" s="13"/>
      <c r="E173" s="53"/>
      <c r="F173" s="58"/>
      <c r="G173" s="6"/>
    </row>
    <row r="174" spans="1:7" ht="12.75">
      <c r="A174" s="40"/>
      <c r="B174" s="50">
        <v>85228</v>
      </c>
      <c r="C174" s="12" t="s">
        <v>11</v>
      </c>
      <c r="D174" s="13">
        <f>SUM(D175)</f>
        <v>1859</v>
      </c>
      <c r="E174" s="13">
        <f>SUM(E175)</f>
        <v>22395</v>
      </c>
      <c r="F174" s="58">
        <f t="shared" si="2"/>
        <v>12.046799354491663</v>
      </c>
      <c r="G174" s="6"/>
    </row>
    <row r="175" spans="1:7" ht="12.75">
      <c r="A175" s="40"/>
      <c r="B175" s="48"/>
      <c r="C175" s="12" t="s">
        <v>107</v>
      </c>
      <c r="D175" s="13">
        <v>1859</v>
      </c>
      <c r="E175" s="53">
        <v>22395</v>
      </c>
      <c r="F175" s="58">
        <f t="shared" si="2"/>
        <v>12.046799354491663</v>
      </c>
      <c r="G175" s="6"/>
    </row>
    <row r="176" spans="1:7" ht="12.75">
      <c r="A176" s="40"/>
      <c r="B176" s="48"/>
      <c r="C176" s="12"/>
      <c r="D176" s="13"/>
      <c r="E176" s="53"/>
      <c r="F176" s="58"/>
      <c r="G176" s="6"/>
    </row>
    <row r="177" spans="1:7" ht="12.75">
      <c r="A177" s="40"/>
      <c r="B177" s="50">
        <v>85295</v>
      </c>
      <c r="C177" s="12" t="s">
        <v>65</v>
      </c>
      <c r="D177" s="13">
        <f>SUM(D178)</f>
        <v>42000</v>
      </c>
      <c r="E177" s="13">
        <f>SUM(E178)</f>
        <v>71000</v>
      </c>
      <c r="F177" s="58">
        <f t="shared" si="2"/>
        <v>1.6904761904761905</v>
      </c>
      <c r="G177" s="6"/>
    </row>
    <row r="178" spans="1:7" ht="12.75">
      <c r="A178" s="40"/>
      <c r="B178" s="48"/>
      <c r="C178" s="12" t="s">
        <v>107</v>
      </c>
      <c r="D178" s="13">
        <v>42000</v>
      </c>
      <c r="E178" s="53">
        <v>71000</v>
      </c>
      <c r="F178" s="58">
        <f t="shared" si="2"/>
        <v>1.6904761904761905</v>
      </c>
      <c r="G178" s="6"/>
    </row>
    <row r="179" spans="1:7" ht="12.75">
      <c r="A179" s="40"/>
      <c r="B179" s="48"/>
      <c r="C179" s="12"/>
      <c r="D179" s="13"/>
      <c r="E179" s="53"/>
      <c r="F179" s="58"/>
      <c r="G179" s="6"/>
    </row>
    <row r="180" spans="1:7" ht="12.75">
      <c r="A180" s="64">
        <v>854</v>
      </c>
      <c r="B180" s="48"/>
      <c r="C180" s="10" t="s">
        <v>127</v>
      </c>
      <c r="D180" s="11">
        <f>SUM(D182)</f>
        <v>250300</v>
      </c>
      <c r="E180" s="11">
        <f>SUM(E182)</f>
        <v>40000</v>
      </c>
      <c r="F180" s="62">
        <f t="shared" si="2"/>
        <v>0.15980823012385137</v>
      </c>
      <c r="G180" s="6"/>
    </row>
    <row r="181" spans="1:7" ht="12.75">
      <c r="A181" s="64"/>
      <c r="B181" s="48"/>
      <c r="C181" s="10"/>
      <c r="D181" s="11"/>
      <c r="E181" s="53"/>
      <c r="F181" s="58"/>
      <c r="G181" s="6"/>
    </row>
    <row r="182" spans="1:7" ht="12.75">
      <c r="A182" s="40"/>
      <c r="B182" s="50">
        <v>85415</v>
      </c>
      <c r="C182" s="12" t="s">
        <v>214</v>
      </c>
      <c r="D182" s="13">
        <f>SUM(D183)</f>
        <v>250300</v>
      </c>
      <c r="E182" s="13">
        <f>SUM(E183)</f>
        <v>40000</v>
      </c>
      <c r="F182" s="58">
        <f t="shared" si="2"/>
        <v>0.15980823012385137</v>
      </c>
      <c r="G182" s="6"/>
    </row>
    <row r="183" spans="1:7" ht="12.75">
      <c r="A183" s="40"/>
      <c r="B183" s="48"/>
      <c r="C183" s="12" t="s">
        <v>107</v>
      </c>
      <c r="D183" s="13">
        <v>250300</v>
      </c>
      <c r="E183" s="53">
        <v>40000</v>
      </c>
      <c r="F183" s="58">
        <f t="shared" si="2"/>
        <v>0.15980823012385137</v>
      </c>
      <c r="G183" s="6"/>
    </row>
    <row r="184" spans="1:7" ht="12.75">
      <c r="A184" s="40"/>
      <c r="B184" s="48"/>
      <c r="C184" s="12"/>
      <c r="D184" s="13"/>
      <c r="E184" s="53"/>
      <c r="F184" s="58"/>
      <c r="G184" s="6"/>
    </row>
    <row r="185" spans="1:7" ht="12.75">
      <c r="A185" s="64">
        <v>900</v>
      </c>
      <c r="B185" s="48"/>
      <c r="C185" s="10" t="s">
        <v>69</v>
      </c>
      <c r="D185" s="11">
        <f>SUM(D187,D191,D194,D197,D200,D203,D207)</f>
        <v>826307</v>
      </c>
      <c r="E185" s="11">
        <f>SUM(E187,E191,E194,E197,E200,E203,E207)</f>
        <v>1328498</v>
      </c>
      <c r="F185" s="62">
        <f t="shared" si="2"/>
        <v>1.6077535347032035</v>
      </c>
      <c r="G185" s="6"/>
    </row>
    <row r="186" spans="1:7" ht="12.75">
      <c r="A186" s="64"/>
      <c r="B186" s="48"/>
      <c r="C186" s="10"/>
      <c r="D186" s="11"/>
      <c r="E186" s="53"/>
      <c r="F186" s="58"/>
      <c r="G186" s="6"/>
    </row>
    <row r="187" spans="1:7" ht="12.75">
      <c r="A187" s="40"/>
      <c r="B187" s="50">
        <v>90001</v>
      </c>
      <c r="C187" s="12" t="s">
        <v>128</v>
      </c>
      <c r="D187" s="13">
        <f>SUM(D188:D188)</f>
        <v>52069</v>
      </c>
      <c r="E187" s="13">
        <f>SUM(E188:E189)</f>
        <v>460906</v>
      </c>
      <c r="F187" s="58">
        <f t="shared" si="2"/>
        <v>8.851831223952832</v>
      </c>
      <c r="G187" s="6"/>
    </row>
    <row r="188" spans="1:7" ht="12.75">
      <c r="A188" s="40"/>
      <c r="B188" s="48"/>
      <c r="C188" s="12" t="s">
        <v>107</v>
      </c>
      <c r="D188" s="13">
        <v>52069</v>
      </c>
      <c r="E188" s="53">
        <v>12906</v>
      </c>
      <c r="F188" s="58">
        <f t="shared" si="2"/>
        <v>0.2478634120109854</v>
      </c>
      <c r="G188" s="6"/>
    </row>
    <row r="189" spans="1:7" ht="12.75">
      <c r="A189" s="40"/>
      <c r="B189" s="48"/>
      <c r="C189" s="12" t="s">
        <v>109</v>
      </c>
      <c r="D189" s="13">
        <v>0</v>
      </c>
      <c r="E189" s="53">
        <v>448000</v>
      </c>
      <c r="F189" s="106" t="s">
        <v>204</v>
      </c>
      <c r="G189" s="6"/>
    </row>
    <row r="190" spans="1:7" ht="12.75">
      <c r="A190" s="40"/>
      <c r="B190" s="48"/>
      <c r="C190" s="12"/>
      <c r="D190" s="13"/>
      <c r="E190" s="53"/>
      <c r="F190" s="58"/>
      <c r="G190" s="6"/>
    </row>
    <row r="191" spans="1:7" ht="12.75">
      <c r="A191" s="40"/>
      <c r="B191" s="50">
        <v>90002</v>
      </c>
      <c r="C191" s="12" t="s">
        <v>0</v>
      </c>
      <c r="D191" s="13">
        <f>SUM(D192:D192)</f>
        <v>2716</v>
      </c>
      <c r="E191" s="13">
        <f>SUM(E192:E192)</f>
        <v>0</v>
      </c>
      <c r="F191" s="58">
        <f aca="true" t="shared" si="3" ref="F191:F243">E191/D191</f>
        <v>0</v>
      </c>
      <c r="G191" s="6"/>
    </row>
    <row r="192" spans="1:7" ht="12.75">
      <c r="A192" s="40"/>
      <c r="B192" s="48"/>
      <c r="C192" s="12" t="s">
        <v>107</v>
      </c>
      <c r="D192" s="13">
        <v>2716</v>
      </c>
      <c r="E192" s="53">
        <v>0</v>
      </c>
      <c r="F192" s="58">
        <f t="shared" si="3"/>
        <v>0</v>
      </c>
      <c r="G192" s="6"/>
    </row>
    <row r="193" spans="1:7" ht="12.75">
      <c r="A193" s="40"/>
      <c r="B193" s="48"/>
      <c r="C193" s="12"/>
      <c r="D193" s="13"/>
      <c r="E193" s="53"/>
      <c r="F193" s="58"/>
      <c r="G193" s="6"/>
    </row>
    <row r="194" spans="1:7" ht="12.75">
      <c r="A194" s="40"/>
      <c r="B194" s="50">
        <v>90003</v>
      </c>
      <c r="C194" s="12" t="s">
        <v>129</v>
      </c>
      <c r="D194" s="13">
        <f>SUM(D195)</f>
        <v>329459</v>
      </c>
      <c r="E194" s="13">
        <f>SUM(E195)</f>
        <v>270000</v>
      </c>
      <c r="F194" s="58">
        <f t="shared" si="3"/>
        <v>0.8195253430624144</v>
      </c>
      <c r="G194" s="6"/>
    </row>
    <row r="195" spans="1:7" ht="12.75">
      <c r="A195" s="40"/>
      <c r="B195" s="48"/>
      <c r="C195" s="12" t="s">
        <v>107</v>
      </c>
      <c r="D195" s="13">
        <v>329459</v>
      </c>
      <c r="E195" s="53">
        <v>270000</v>
      </c>
      <c r="F195" s="58">
        <f t="shared" si="3"/>
        <v>0.8195253430624144</v>
      </c>
      <c r="G195" s="6"/>
    </row>
    <row r="196" spans="1:7" ht="12.75">
      <c r="A196" s="40"/>
      <c r="B196" s="48"/>
      <c r="C196" s="12"/>
      <c r="D196" s="13"/>
      <c r="E196" s="53"/>
      <c r="F196" s="58"/>
      <c r="G196" s="6"/>
    </row>
    <row r="197" spans="1:7" ht="12.75">
      <c r="A197" s="40"/>
      <c r="B197" s="50">
        <v>90004</v>
      </c>
      <c r="C197" s="12" t="s">
        <v>130</v>
      </c>
      <c r="D197" s="13">
        <f>SUM(D198)</f>
        <v>53500</v>
      </c>
      <c r="E197" s="13">
        <f>SUM(E198)</f>
        <v>60000</v>
      </c>
      <c r="F197" s="58">
        <f t="shared" si="3"/>
        <v>1.1214953271028036</v>
      </c>
      <c r="G197" s="6"/>
    </row>
    <row r="198" spans="1:7" ht="12.75">
      <c r="A198" s="40"/>
      <c r="B198" s="48"/>
      <c r="C198" s="12" t="s">
        <v>107</v>
      </c>
      <c r="D198" s="13">
        <v>53500</v>
      </c>
      <c r="E198" s="53">
        <v>60000</v>
      </c>
      <c r="F198" s="58">
        <f t="shared" si="3"/>
        <v>1.1214953271028036</v>
      </c>
      <c r="G198" s="6"/>
    </row>
    <row r="199" spans="1:7" ht="12.75">
      <c r="A199" s="40"/>
      <c r="B199" s="48"/>
      <c r="C199" s="12"/>
      <c r="D199" s="13"/>
      <c r="E199" s="53"/>
      <c r="F199" s="58"/>
      <c r="G199" s="6"/>
    </row>
    <row r="200" spans="1:7" ht="12.75">
      <c r="A200" s="40"/>
      <c r="B200" s="51">
        <v>90013</v>
      </c>
      <c r="C200" s="12" t="s">
        <v>143</v>
      </c>
      <c r="D200" s="13">
        <f>SUM(D201)</f>
        <v>11163</v>
      </c>
      <c r="E200" s="13">
        <f>SUM(E201)</f>
        <v>12000</v>
      </c>
      <c r="F200" s="58">
        <f t="shared" si="3"/>
        <v>1.0749798441279226</v>
      </c>
      <c r="G200" s="6"/>
    </row>
    <row r="201" spans="1:7" ht="12.75">
      <c r="A201" s="40"/>
      <c r="B201" s="48"/>
      <c r="C201" s="12" t="s">
        <v>107</v>
      </c>
      <c r="D201" s="13">
        <v>11163</v>
      </c>
      <c r="E201" s="53">
        <v>12000</v>
      </c>
      <c r="F201" s="58">
        <f t="shared" si="3"/>
        <v>1.0749798441279226</v>
      </c>
      <c r="G201" s="6"/>
    </row>
    <row r="202" spans="1:7" ht="12.75">
      <c r="A202" s="40"/>
      <c r="B202" s="48"/>
      <c r="C202" s="12"/>
      <c r="D202" s="13"/>
      <c r="E202" s="53"/>
      <c r="F202" s="58"/>
      <c r="G202" s="6"/>
    </row>
    <row r="203" spans="1:7" ht="12.75">
      <c r="A203" s="40"/>
      <c r="B203" s="50">
        <v>90015</v>
      </c>
      <c r="C203" s="12" t="s">
        <v>34</v>
      </c>
      <c r="D203" s="13">
        <f>SUM(D204:D205)</f>
        <v>374000</v>
      </c>
      <c r="E203" s="13">
        <f>SUM(E204:E205)</f>
        <v>522092</v>
      </c>
      <c r="F203" s="58">
        <f t="shared" si="3"/>
        <v>1.3959679144385027</v>
      </c>
      <c r="G203" s="6"/>
    </row>
    <row r="204" spans="1:7" ht="12.75">
      <c r="A204" s="40"/>
      <c r="B204" s="48"/>
      <c r="C204" s="12" t="s">
        <v>107</v>
      </c>
      <c r="D204" s="13">
        <v>372200</v>
      </c>
      <c r="E204" s="53">
        <v>387500</v>
      </c>
      <c r="F204" s="58">
        <f t="shared" si="3"/>
        <v>1.0411069317571198</v>
      </c>
      <c r="G204" s="6"/>
    </row>
    <row r="205" spans="1:7" ht="12.75">
      <c r="A205" s="40"/>
      <c r="B205" s="48"/>
      <c r="C205" s="12" t="s">
        <v>109</v>
      </c>
      <c r="D205" s="13">
        <v>1800</v>
      </c>
      <c r="E205" s="53">
        <v>134592</v>
      </c>
      <c r="F205" s="106" t="s">
        <v>204</v>
      </c>
      <c r="G205" s="6"/>
    </row>
    <row r="206" spans="1:7" ht="12.75">
      <c r="A206" s="40"/>
      <c r="B206" s="48"/>
      <c r="C206" s="12"/>
      <c r="D206" s="13"/>
      <c r="E206" s="53"/>
      <c r="F206" s="58"/>
      <c r="G206" s="6"/>
    </row>
    <row r="207" spans="1:7" ht="12.75">
      <c r="A207" s="40"/>
      <c r="B207" s="50">
        <v>90095</v>
      </c>
      <c r="C207" s="12" t="s">
        <v>65</v>
      </c>
      <c r="D207" s="13">
        <f>SUM(D208)</f>
        <v>3400</v>
      </c>
      <c r="E207" s="13">
        <f>SUM(E208)</f>
        <v>3500</v>
      </c>
      <c r="F207" s="58">
        <f t="shared" si="3"/>
        <v>1.0294117647058822</v>
      </c>
      <c r="G207" s="6"/>
    </row>
    <row r="208" spans="1:7" ht="12.75">
      <c r="A208" s="40"/>
      <c r="B208" s="48"/>
      <c r="C208" s="12" t="s">
        <v>107</v>
      </c>
      <c r="D208" s="13">
        <v>3400</v>
      </c>
      <c r="E208" s="53">
        <v>3500</v>
      </c>
      <c r="F208" s="58">
        <f t="shared" si="3"/>
        <v>1.0294117647058822</v>
      </c>
      <c r="G208" s="6"/>
    </row>
    <row r="209" spans="1:7" ht="12.75">
      <c r="A209" s="40"/>
      <c r="B209" s="48"/>
      <c r="C209" s="12"/>
      <c r="D209" s="13"/>
      <c r="E209" s="53"/>
      <c r="F209" s="58"/>
      <c r="G209" s="6"/>
    </row>
    <row r="210" spans="1:7" ht="12.75">
      <c r="A210" s="64">
        <v>921</v>
      </c>
      <c r="B210" s="48"/>
      <c r="C210" s="10" t="s">
        <v>5</v>
      </c>
      <c r="D210" s="11">
        <f>SUM(D212,D215,D218,D222,D225,D228)</f>
        <v>1266281</v>
      </c>
      <c r="E210" s="11">
        <f>SUM(E212,E215,E218,E222,E225,E228)</f>
        <v>985870</v>
      </c>
      <c r="F210" s="62">
        <f t="shared" si="3"/>
        <v>0.7785554707051594</v>
      </c>
      <c r="G210" s="6"/>
    </row>
    <row r="211" spans="1:7" ht="12.75">
      <c r="A211" s="64"/>
      <c r="B211" s="48"/>
      <c r="C211" s="10"/>
      <c r="D211" s="11"/>
      <c r="E211" s="53"/>
      <c r="F211" s="58"/>
      <c r="G211" s="6"/>
    </row>
    <row r="212" spans="1:7" ht="12.75">
      <c r="A212" s="40"/>
      <c r="B212" s="50">
        <v>92103</v>
      </c>
      <c r="C212" s="12" t="s">
        <v>131</v>
      </c>
      <c r="D212" s="13">
        <f>SUM(D213)</f>
        <v>41200</v>
      </c>
      <c r="E212" s="13">
        <f>SUM(E213)</f>
        <v>57000</v>
      </c>
      <c r="F212" s="58">
        <f t="shared" si="3"/>
        <v>1.383495145631068</v>
      </c>
      <c r="G212" s="6"/>
    </row>
    <row r="213" spans="1:7" ht="12.75">
      <c r="A213" s="40"/>
      <c r="B213" s="48"/>
      <c r="C213" s="12" t="s">
        <v>107</v>
      </c>
      <c r="D213" s="13">
        <v>41200</v>
      </c>
      <c r="E213" s="53">
        <v>57000</v>
      </c>
      <c r="F213" s="58">
        <f t="shared" si="3"/>
        <v>1.383495145631068</v>
      </c>
      <c r="G213" s="6"/>
    </row>
    <row r="214" spans="1:7" ht="12.75">
      <c r="A214" s="40"/>
      <c r="B214" s="48"/>
      <c r="C214" s="12"/>
      <c r="D214" s="13"/>
      <c r="E214" s="53"/>
      <c r="F214" s="58"/>
      <c r="G214" s="6"/>
    </row>
    <row r="215" spans="1:7" ht="12.75">
      <c r="A215" s="40"/>
      <c r="B215" s="50">
        <v>92105</v>
      </c>
      <c r="C215" s="12" t="s">
        <v>10</v>
      </c>
      <c r="D215" s="13">
        <f>SUM(D216)</f>
        <v>1500</v>
      </c>
      <c r="E215" s="13">
        <f>SUM(E216)</f>
        <v>0</v>
      </c>
      <c r="F215" s="58">
        <f t="shared" si="3"/>
        <v>0</v>
      </c>
      <c r="G215" s="6"/>
    </row>
    <row r="216" spans="1:7" ht="12.75">
      <c r="A216" s="40"/>
      <c r="B216" s="48"/>
      <c r="C216" s="12" t="s">
        <v>107</v>
      </c>
      <c r="D216" s="13">
        <v>1500</v>
      </c>
      <c r="E216" s="53">
        <v>0</v>
      </c>
      <c r="F216" s="58">
        <f t="shared" si="3"/>
        <v>0</v>
      </c>
      <c r="G216" s="6"/>
    </row>
    <row r="217" spans="1:7" ht="12.75">
      <c r="A217" s="40"/>
      <c r="B217" s="48"/>
      <c r="C217" s="12"/>
      <c r="D217" s="13"/>
      <c r="E217" s="53"/>
      <c r="F217" s="58"/>
      <c r="G217" s="6"/>
    </row>
    <row r="218" spans="1:7" ht="12.75">
      <c r="A218" s="40"/>
      <c r="B218" s="50">
        <v>92109</v>
      </c>
      <c r="C218" s="12" t="s">
        <v>132</v>
      </c>
      <c r="D218" s="13">
        <f>SUM(D219:D220)</f>
        <v>747231</v>
      </c>
      <c r="E218" s="13">
        <f>SUM(E219:E220)</f>
        <v>451400</v>
      </c>
      <c r="F218" s="58">
        <f t="shared" si="3"/>
        <v>0.6040969927639511</v>
      </c>
      <c r="G218" s="6"/>
    </row>
    <row r="219" spans="1:7" ht="12.75">
      <c r="A219" s="40"/>
      <c r="B219" s="48"/>
      <c r="C219" s="12" t="s">
        <v>107</v>
      </c>
      <c r="D219" s="13">
        <v>444960</v>
      </c>
      <c r="E219" s="53">
        <v>451400</v>
      </c>
      <c r="F219" s="58">
        <f t="shared" si="3"/>
        <v>1.0144732110751529</v>
      </c>
      <c r="G219" s="6"/>
    </row>
    <row r="220" spans="1:7" ht="12.75">
      <c r="A220" s="40"/>
      <c r="B220" s="48"/>
      <c r="C220" s="12" t="s">
        <v>109</v>
      </c>
      <c r="D220" s="13">
        <v>302271</v>
      </c>
      <c r="E220" s="53">
        <v>0</v>
      </c>
      <c r="F220" s="58">
        <f t="shared" si="3"/>
        <v>0</v>
      </c>
      <c r="G220" s="6"/>
    </row>
    <row r="221" spans="1:7" ht="12.75">
      <c r="A221" s="40"/>
      <c r="B221" s="48"/>
      <c r="C221" s="12"/>
      <c r="D221" s="13"/>
      <c r="E221" s="53"/>
      <c r="F221" s="58"/>
      <c r="G221" s="6"/>
    </row>
    <row r="222" spans="1:7" ht="12.75">
      <c r="A222" s="40"/>
      <c r="B222" s="50">
        <v>92116</v>
      </c>
      <c r="C222" s="12" t="s">
        <v>133</v>
      </c>
      <c r="D222" s="13">
        <f>SUM(D223)</f>
        <v>341350</v>
      </c>
      <c r="E222" s="13">
        <f>SUM(E223)</f>
        <v>334544</v>
      </c>
      <c r="F222" s="58">
        <f t="shared" si="3"/>
        <v>0.9800615204335725</v>
      </c>
      <c r="G222" s="6"/>
    </row>
    <row r="223" spans="1:7" ht="12.75">
      <c r="A223" s="40"/>
      <c r="B223" s="48"/>
      <c r="C223" s="12" t="s">
        <v>107</v>
      </c>
      <c r="D223" s="13">
        <v>341350</v>
      </c>
      <c r="E223" s="53">
        <v>334544</v>
      </c>
      <c r="F223" s="58">
        <f t="shared" si="3"/>
        <v>0.9800615204335725</v>
      </c>
      <c r="G223" s="6"/>
    </row>
    <row r="224" spans="1:7" ht="12.75">
      <c r="A224" s="40"/>
      <c r="B224" s="48"/>
      <c r="C224" s="12"/>
      <c r="D224" s="13"/>
      <c r="E224" s="53"/>
      <c r="F224" s="58"/>
      <c r="G224" s="6"/>
    </row>
    <row r="225" spans="1:7" ht="12.75">
      <c r="A225" s="40"/>
      <c r="B225" s="50">
        <v>92120</v>
      </c>
      <c r="C225" s="12" t="s">
        <v>134</v>
      </c>
      <c r="D225" s="13">
        <f>SUM(D226)</f>
        <v>29000</v>
      </c>
      <c r="E225" s="13">
        <f>SUM(E226)</f>
        <v>50926</v>
      </c>
      <c r="F225" s="58">
        <f t="shared" si="3"/>
        <v>1.7560689655172415</v>
      </c>
      <c r="G225" s="6"/>
    </row>
    <row r="226" spans="1:7" ht="12.75">
      <c r="A226" s="40"/>
      <c r="B226" s="48"/>
      <c r="C226" s="12" t="s">
        <v>107</v>
      </c>
      <c r="D226" s="13">
        <v>29000</v>
      </c>
      <c r="E226" s="53">
        <v>50926</v>
      </c>
      <c r="F226" s="58">
        <f t="shared" si="3"/>
        <v>1.7560689655172415</v>
      </c>
      <c r="G226" s="6"/>
    </row>
    <row r="227" spans="1:7" ht="12.75">
      <c r="A227" s="40"/>
      <c r="B227" s="48"/>
      <c r="C227" s="12"/>
      <c r="D227" s="13"/>
      <c r="E227" s="53"/>
      <c r="F227" s="58"/>
      <c r="G227" s="6"/>
    </row>
    <row r="228" spans="1:7" ht="12.75">
      <c r="A228" s="40"/>
      <c r="B228" s="50">
        <v>92195</v>
      </c>
      <c r="C228" s="12" t="s">
        <v>65</v>
      </c>
      <c r="D228" s="13">
        <f>SUM(D229)</f>
        <v>106000</v>
      </c>
      <c r="E228" s="13">
        <f>SUM(E229)</f>
        <v>92000</v>
      </c>
      <c r="F228" s="58">
        <f t="shared" si="3"/>
        <v>0.8679245283018868</v>
      </c>
      <c r="G228" s="6"/>
    </row>
    <row r="229" spans="1:7" ht="12.75">
      <c r="A229" s="40"/>
      <c r="B229" s="48"/>
      <c r="C229" s="12" t="s">
        <v>107</v>
      </c>
      <c r="D229" s="13">
        <v>106000</v>
      </c>
      <c r="E229" s="53">
        <v>92000</v>
      </c>
      <c r="F229" s="58">
        <f t="shared" si="3"/>
        <v>0.8679245283018868</v>
      </c>
      <c r="G229" s="6"/>
    </row>
    <row r="230" spans="1:7" ht="12.75">
      <c r="A230" s="40"/>
      <c r="B230" s="48"/>
      <c r="C230" s="12"/>
      <c r="D230" s="13"/>
      <c r="E230" s="53"/>
      <c r="F230" s="58"/>
      <c r="G230" s="6"/>
    </row>
    <row r="231" spans="1:7" ht="12.75">
      <c r="A231" s="64">
        <v>926</v>
      </c>
      <c r="B231" s="48"/>
      <c r="C231" s="10" t="s">
        <v>101</v>
      </c>
      <c r="D231" s="11">
        <f>SUM(D233,D237)</f>
        <v>2865647</v>
      </c>
      <c r="E231" s="11">
        <f>SUM(E233,E237)</f>
        <v>1830500</v>
      </c>
      <c r="F231" s="62">
        <f t="shared" si="3"/>
        <v>0.6387737219552861</v>
      </c>
      <c r="G231" s="6"/>
    </row>
    <row r="232" spans="1:7" ht="12.75">
      <c r="A232" s="64"/>
      <c r="B232" s="48"/>
      <c r="C232" s="10"/>
      <c r="D232" s="11"/>
      <c r="E232" s="53"/>
      <c r="F232" s="58"/>
      <c r="G232" s="6"/>
    </row>
    <row r="233" spans="1:7" ht="12.75">
      <c r="A233" s="40"/>
      <c r="B233" s="50">
        <v>92601</v>
      </c>
      <c r="C233" s="12" t="s">
        <v>102</v>
      </c>
      <c r="D233" s="13">
        <f>SUM(D234:D235)</f>
        <v>2634219</v>
      </c>
      <c r="E233" s="13">
        <f>SUM(E234:E235)</f>
        <v>1500000</v>
      </c>
      <c r="F233" s="58">
        <f t="shared" si="3"/>
        <v>0.5694287377017628</v>
      </c>
      <c r="G233" s="6"/>
    </row>
    <row r="234" spans="1:7" ht="12.75">
      <c r="A234" s="40"/>
      <c r="B234" s="48"/>
      <c r="C234" s="12" t="s">
        <v>107</v>
      </c>
      <c r="D234" s="13">
        <v>8300</v>
      </c>
      <c r="E234" s="53">
        <v>0</v>
      </c>
      <c r="F234" s="58">
        <f t="shared" si="3"/>
        <v>0</v>
      </c>
      <c r="G234" s="6"/>
    </row>
    <row r="235" spans="1:7" ht="12.75">
      <c r="A235" s="40"/>
      <c r="B235" s="48"/>
      <c r="C235" s="12" t="s">
        <v>109</v>
      </c>
      <c r="D235" s="13">
        <v>2625919</v>
      </c>
      <c r="E235" s="53">
        <v>1500000</v>
      </c>
      <c r="F235" s="58">
        <f t="shared" si="3"/>
        <v>0.5712285870203917</v>
      </c>
      <c r="G235" s="6"/>
    </row>
    <row r="236" spans="1:7" ht="12.75">
      <c r="A236" s="40"/>
      <c r="B236" s="48"/>
      <c r="C236" s="12"/>
      <c r="D236" s="13"/>
      <c r="E236" s="53"/>
      <c r="F236" s="58"/>
      <c r="G236" s="6"/>
    </row>
    <row r="237" spans="1:7" ht="12.75">
      <c r="A237" s="40"/>
      <c r="B237" s="50">
        <v>92605</v>
      </c>
      <c r="C237" s="12" t="s">
        <v>135</v>
      </c>
      <c r="D237" s="13">
        <f>SUM(D238)</f>
        <v>231428</v>
      </c>
      <c r="E237" s="13">
        <f>SUM(E238)</f>
        <v>330500</v>
      </c>
      <c r="F237" s="58">
        <f t="shared" si="3"/>
        <v>1.428089945901101</v>
      </c>
      <c r="G237" s="6"/>
    </row>
    <row r="238" spans="1:7" ht="12.75">
      <c r="A238" s="40"/>
      <c r="B238" s="48"/>
      <c r="C238" s="12" t="s">
        <v>107</v>
      </c>
      <c r="D238" s="13">
        <v>231428</v>
      </c>
      <c r="E238" s="53">
        <v>330500</v>
      </c>
      <c r="F238" s="58">
        <f t="shared" si="3"/>
        <v>1.428089945901101</v>
      </c>
      <c r="G238" s="6"/>
    </row>
    <row r="239" spans="1:7" ht="12.75">
      <c r="A239" s="41"/>
      <c r="B239" s="45"/>
      <c r="C239" s="16"/>
      <c r="D239" s="14"/>
      <c r="E239" s="53"/>
      <c r="F239" s="58"/>
      <c r="G239" s="6"/>
    </row>
    <row r="240" spans="1:7" ht="12.75">
      <c r="A240" s="65"/>
      <c r="B240" s="45"/>
      <c r="C240" s="15" t="s">
        <v>76</v>
      </c>
      <c r="D240" s="54">
        <f>SUM(D7,D19,D32,D40,D46,D62,D77,D90,D102,D109,D114,D122,D144,D153,D180,D185,D210,D231)</f>
        <v>27238195.34</v>
      </c>
      <c r="E240" s="54">
        <f>SUM(E7,E19,E32,E40,E46,E62,E77,E90,E102,E109,E114,E122,E144,E153,E180,E185,E210,E231)</f>
        <v>27145584</v>
      </c>
      <c r="F240" s="62">
        <f t="shared" si="3"/>
        <v>0.9965999458171152</v>
      </c>
      <c r="G240" s="6"/>
    </row>
    <row r="241" spans="1:7" ht="12.75">
      <c r="A241" s="41"/>
      <c r="B241" s="45"/>
      <c r="C241" s="16"/>
      <c r="D241" s="14"/>
      <c r="E241" s="53"/>
      <c r="F241" s="58"/>
      <c r="G241" s="6"/>
    </row>
    <row r="242" spans="1:7" ht="12.75">
      <c r="A242" s="41"/>
      <c r="B242" s="45"/>
      <c r="C242" s="12" t="s">
        <v>107</v>
      </c>
      <c r="D242" s="53">
        <f>SUMIF(C7:C240,"wydatki bieżące",D7:D240)</f>
        <v>23781760.34</v>
      </c>
      <c r="E242" s="53">
        <f>SUMIF(C7:C240,"wydatki bieżące",E7:E240)</f>
        <v>23534632</v>
      </c>
      <c r="F242" s="58">
        <f t="shared" si="3"/>
        <v>0.989608492539371</v>
      </c>
      <c r="G242" s="6"/>
    </row>
    <row r="243" spans="1:7" ht="13.5" thickBot="1">
      <c r="A243" s="42"/>
      <c r="B243" s="46"/>
      <c r="C243" s="22" t="s">
        <v>109</v>
      </c>
      <c r="D243" s="93">
        <f>SUM(D235,D220,D205,D158,D148,D133,D126,D100,D72,D56,D44,D26,D17)</f>
        <v>3456435</v>
      </c>
      <c r="E243" s="93">
        <f>SUMIF(C7:C241,"wydatki majątkowe",E7:E241)</f>
        <v>3610952</v>
      </c>
      <c r="F243" s="59">
        <f t="shared" si="3"/>
        <v>1.0447041532677455</v>
      </c>
      <c r="G243" s="6"/>
    </row>
    <row r="244" spans="1:6" ht="13.5" thickTop="1">
      <c r="A244" s="43"/>
      <c r="B244" s="43"/>
      <c r="C244" s="19"/>
      <c r="D244" s="21"/>
      <c r="E244" s="21"/>
      <c r="F244" s="60"/>
    </row>
    <row r="245" spans="1:6" ht="12.75">
      <c r="A245" s="43"/>
      <c r="B245" s="43"/>
      <c r="C245" s="19"/>
      <c r="D245" s="20"/>
      <c r="E245" s="21"/>
      <c r="F245" s="60"/>
    </row>
    <row r="246" ht="12.75">
      <c r="F246" s="61"/>
    </row>
    <row r="247" ht="12.75">
      <c r="F247" s="61"/>
    </row>
    <row r="248" ht="12.75">
      <c r="F248" s="61"/>
    </row>
    <row r="249" ht="12.75">
      <c r="F249" s="61"/>
    </row>
    <row r="250" ht="12.75">
      <c r="F250" s="61"/>
    </row>
    <row r="251" ht="12.75">
      <c r="F251" s="61"/>
    </row>
    <row r="252" ht="12.75">
      <c r="F252" s="61"/>
    </row>
    <row r="253" ht="12.75">
      <c r="F253" s="61"/>
    </row>
    <row r="254" ht="12.75">
      <c r="F254" s="61"/>
    </row>
    <row r="255" ht="12.75">
      <c r="F255" s="61"/>
    </row>
    <row r="256" ht="12.75">
      <c r="F256" s="61"/>
    </row>
    <row r="257" ht="12.75">
      <c r="F257" s="61"/>
    </row>
    <row r="258" ht="12.75">
      <c r="F258" s="61"/>
    </row>
    <row r="259" ht="12.75">
      <c r="F259" s="61"/>
    </row>
    <row r="260" ht="12.75">
      <c r="F260" s="61"/>
    </row>
    <row r="261" ht="12.75">
      <c r="F261" s="61"/>
    </row>
    <row r="262" ht="12.75">
      <c r="F262" s="61"/>
    </row>
    <row r="263" ht="12.75">
      <c r="F263" s="61"/>
    </row>
    <row r="264" ht="12.75">
      <c r="F264" s="61"/>
    </row>
    <row r="265" ht="12.75">
      <c r="F265" s="61"/>
    </row>
    <row r="266" ht="12.75">
      <c r="F266" s="61"/>
    </row>
    <row r="267" ht="12.75">
      <c r="F267" s="61"/>
    </row>
    <row r="268" ht="12.75">
      <c r="F268" s="61"/>
    </row>
    <row r="269" ht="12.75">
      <c r="F269" s="61"/>
    </row>
    <row r="270" ht="12.75">
      <c r="F270" s="61"/>
    </row>
    <row r="271" ht="12.75">
      <c r="F271" s="61"/>
    </row>
    <row r="272" ht="12.75">
      <c r="F272" s="61"/>
    </row>
    <row r="273" ht="12.75">
      <c r="F273" s="61"/>
    </row>
    <row r="274" ht="12.75">
      <c r="F274" s="61"/>
    </row>
    <row r="275" ht="12.75">
      <c r="F275" s="61"/>
    </row>
    <row r="276" ht="12.75">
      <c r="F276" s="61"/>
    </row>
    <row r="277" ht="12.75">
      <c r="F277" s="61"/>
    </row>
    <row r="278" ht="12.75">
      <c r="F278" s="61"/>
    </row>
    <row r="279" ht="12.75">
      <c r="F279" s="61"/>
    </row>
    <row r="280" ht="12.75">
      <c r="F280" s="61"/>
    </row>
    <row r="281" ht="12.75">
      <c r="F281" s="61"/>
    </row>
    <row r="282" ht="12.75">
      <c r="F282" s="61"/>
    </row>
    <row r="283" ht="12.75">
      <c r="F283" s="61"/>
    </row>
    <row r="284" ht="12.75">
      <c r="F284" s="61"/>
    </row>
    <row r="285" ht="12.75">
      <c r="F285" s="61"/>
    </row>
    <row r="286" ht="12.75">
      <c r="F286" s="61"/>
    </row>
    <row r="287" ht="12.75">
      <c r="F287" s="61"/>
    </row>
    <row r="288" ht="12.75">
      <c r="F288" s="61"/>
    </row>
    <row r="289" ht="12.75">
      <c r="F289" s="61"/>
    </row>
    <row r="290" ht="12.75">
      <c r="F290" s="61"/>
    </row>
    <row r="291" ht="12.75">
      <c r="F291" s="61"/>
    </row>
    <row r="292" ht="12.75">
      <c r="F292" s="61"/>
    </row>
    <row r="293" ht="12.75">
      <c r="F293" s="61"/>
    </row>
  </sheetData>
  <printOptions/>
  <pageMargins left="0.54" right="0.2" top="0.984251968503937" bottom="0.984251968503937" header="0.5118110236220472" footer="0.5118110236220472"/>
  <pageSetup firstPageNumber="12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showGridLines="0" tabSelected="1" workbookViewId="0" topLeftCell="A19">
      <selection activeCell="B13" sqref="B13"/>
    </sheetView>
  </sheetViews>
  <sheetFormatPr defaultColWidth="9.140625" defaultRowHeight="12.75"/>
  <cols>
    <col min="1" max="1" width="3.7109375" style="81" customWidth="1"/>
    <col min="2" max="2" width="45.57421875" style="81" customWidth="1"/>
    <col min="3" max="5" width="10.7109375" style="73" customWidth="1"/>
    <col min="6" max="16384" width="9.140625" style="73" customWidth="1"/>
  </cols>
  <sheetData>
    <row r="1" spans="1:5" ht="17.25" customHeight="1">
      <c r="A1" s="69" t="s">
        <v>229</v>
      </c>
      <c r="B1" s="70"/>
      <c r="C1" s="71"/>
      <c r="E1" s="72" t="s">
        <v>146</v>
      </c>
    </row>
    <row r="2" spans="1:5" ht="18" customHeight="1">
      <c r="A2" s="70"/>
      <c r="B2" s="70"/>
      <c r="C2" s="71"/>
      <c r="D2" s="72" t="s">
        <v>147</v>
      </c>
      <c r="E2" s="71"/>
    </row>
    <row r="3" spans="1:5" ht="12.75">
      <c r="A3" s="70"/>
      <c r="B3" s="70"/>
      <c r="C3" s="71"/>
      <c r="D3" s="72" t="s">
        <v>148</v>
      </c>
      <c r="E3" s="71"/>
    </row>
    <row r="4" spans="1:5" ht="12.75">
      <c r="A4" s="70"/>
      <c r="B4" s="70"/>
      <c r="C4" s="71"/>
      <c r="D4" s="72" t="s">
        <v>231</v>
      </c>
      <c r="E4" s="71"/>
    </row>
    <row r="5" spans="1:5" ht="7.5" customHeight="1">
      <c r="A5" s="70"/>
      <c r="B5" s="70"/>
      <c r="C5" s="71"/>
      <c r="D5" s="71"/>
      <c r="E5" s="71"/>
    </row>
    <row r="6" spans="1:5" ht="18" customHeight="1">
      <c r="A6" s="112" t="s">
        <v>105</v>
      </c>
      <c r="B6" s="112"/>
      <c r="C6" s="114" t="s">
        <v>149</v>
      </c>
      <c r="D6" s="115"/>
      <c r="E6" s="116"/>
    </row>
    <row r="7" spans="1:5" ht="18" customHeight="1">
      <c r="A7" s="112"/>
      <c r="B7" s="112"/>
      <c r="C7" s="74" t="s">
        <v>150</v>
      </c>
      <c r="D7" s="74" t="s">
        <v>151</v>
      </c>
      <c r="E7" s="74" t="s">
        <v>152</v>
      </c>
    </row>
    <row r="8" spans="1:5" ht="18" customHeight="1">
      <c r="A8" s="113" t="s">
        <v>153</v>
      </c>
      <c r="B8" s="76" t="s">
        <v>154</v>
      </c>
      <c r="C8" s="94">
        <v>8821050</v>
      </c>
      <c r="D8" s="94">
        <v>10360450</v>
      </c>
      <c r="E8" s="94">
        <v>10855200</v>
      </c>
    </row>
    <row r="9" spans="1:5" ht="18" customHeight="1">
      <c r="A9" s="113"/>
      <c r="B9" s="76" t="s">
        <v>155</v>
      </c>
      <c r="C9" s="94">
        <v>2500000</v>
      </c>
      <c r="D9" s="94">
        <v>2600000</v>
      </c>
      <c r="E9" s="94">
        <v>2700500</v>
      </c>
    </row>
    <row r="10" spans="1:5" ht="18" customHeight="1">
      <c r="A10" s="113"/>
      <c r="B10" s="76" t="s">
        <v>156</v>
      </c>
      <c r="C10" s="94">
        <v>845000</v>
      </c>
      <c r="D10" s="94">
        <v>704000</v>
      </c>
      <c r="E10" s="94">
        <v>563200</v>
      </c>
    </row>
    <row r="11" spans="1:5" ht="18" customHeight="1">
      <c r="A11" s="75" t="s">
        <v>157</v>
      </c>
      <c r="B11" s="76" t="s">
        <v>158</v>
      </c>
      <c r="C11" s="94">
        <v>9228435</v>
      </c>
      <c r="D11" s="94">
        <v>9300500</v>
      </c>
      <c r="E11" s="94">
        <v>9350000</v>
      </c>
    </row>
    <row r="12" spans="1:5" ht="18" customHeight="1">
      <c r="A12" s="75" t="s">
        <v>159</v>
      </c>
      <c r="B12" s="76" t="s">
        <v>160</v>
      </c>
      <c r="C12" s="94">
        <v>4368496</v>
      </c>
      <c r="D12" s="94">
        <v>4500000</v>
      </c>
      <c r="E12" s="94">
        <v>3753463</v>
      </c>
    </row>
    <row r="13" spans="1:5" ht="18" customHeight="1">
      <c r="A13" s="75" t="s">
        <v>161</v>
      </c>
      <c r="B13" s="76" t="s">
        <v>162</v>
      </c>
      <c r="C13" s="94">
        <v>1894670</v>
      </c>
      <c r="D13" s="94">
        <v>8461024</v>
      </c>
      <c r="E13" s="94">
        <v>833449</v>
      </c>
    </row>
    <row r="14" spans="1:5" ht="19.5" customHeight="1">
      <c r="A14" s="77" t="s">
        <v>163</v>
      </c>
      <c r="B14" s="78"/>
      <c r="C14" s="95">
        <f>SUM(C8,C11:C13)</f>
        <v>24312651</v>
      </c>
      <c r="D14" s="95">
        <f>SUM(D8,D11:D13)</f>
        <v>32621974</v>
      </c>
      <c r="E14" s="95">
        <f>SUM(E8,E11:E13)</f>
        <v>24792112</v>
      </c>
    </row>
    <row r="15" spans="1:5" ht="18" customHeight="1">
      <c r="A15" s="75" t="s">
        <v>164</v>
      </c>
      <c r="B15" s="76" t="s">
        <v>165</v>
      </c>
      <c r="C15" s="94">
        <v>4339293</v>
      </c>
      <c r="D15" s="94">
        <v>1340255</v>
      </c>
      <c r="E15" s="94">
        <v>753591</v>
      </c>
    </row>
    <row r="16" spans="1:5" ht="18" customHeight="1">
      <c r="A16" s="75" t="s">
        <v>166</v>
      </c>
      <c r="B16" s="76" t="s">
        <v>167</v>
      </c>
      <c r="C16" s="94">
        <v>0</v>
      </c>
      <c r="D16" s="94">
        <v>0</v>
      </c>
      <c r="E16" s="94">
        <v>0</v>
      </c>
    </row>
    <row r="17" spans="1:5" ht="18" customHeight="1">
      <c r="A17" s="75" t="s">
        <v>168</v>
      </c>
      <c r="B17" s="76" t="s">
        <v>169</v>
      </c>
      <c r="C17" s="94">
        <v>0</v>
      </c>
      <c r="D17" s="94">
        <v>0</v>
      </c>
      <c r="E17" s="94">
        <v>0</v>
      </c>
    </row>
    <row r="18" spans="1:5" ht="18" customHeight="1">
      <c r="A18" s="75" t="s">
        <v>170</v>
      </c>
      <c r="B18" s="76" t="s">
        <v>171</v>
      </c>
      <c r="C18" s="94">
        <v>0</v>
      </c>
      <c r="D18" s="94">
        <v>0</v>
      </c>
      <c r="E18" s="94">
        <v>0</v>
      </c>
    </row>
    <row r="19" spans="1:5" ht="18" customHeight="1">
      <c r="A19" s="75" t="s">
        <v>172</v>
      </c>
      <c r="B19" s="76" t="s">
        <v>173</v>
      </c>
      <c r="C19" s="94">
        <v>0</v>
      </c>
      <c r="D19" s="94">
        <v>0</v>
      </c>
      <c r="E19" s="94">
        <v>0</v>
      </c>
    </row>
    <row r="20" spans="1:5" ht="18" customHeight="1">
      <c r="A20" s="75" t="s">
        <v>174</v>
      </c>
      <c r="B20" s="76" t="s">
        <v>175</v>
      </c>
      <c r="C20" s="94">
        <v>0</v>
      </c>
      <c r="D20" s="94">
        <v>0</v>
      </c>
      <c r="E20" s="94">
        <v>0</v>
      </c>
    </row>
    <row r="21" spans="1:5" ht="19.5" customHeight="1">
      <c r="A21" s="78" t="s">
        <v>176</v>
      </c>
      <c r="B21" s="78"/>
      <c r="C21" s="95">
        <f>SUM(C15:C20)</f>
        <v>4339293</v>
      </c>
      <c r="D21" s="95">
        <f>SUM(D15:D20)</f>
        <v>1340255</v>
      </c>
      <c r="E21" s="95">
        <f>SUM(E15:E20)</f>
        <v>753591</v>
      </c>
    </row>
    <row r="22" spans="1:5" ht="18" customHeight="1">
      <c r="A22" s="113" t="s">
        <v>177</v>
      </c>
      <c r="B22" s="76" t="s">
        <v>178</v>
      </c>
      <c r="C22" s="94">
        <v>23534632</v>
      </c>
      <c r="D22" s="94">
        <v>22148989</v>
      </c>
      <c r="E22" s="94">
        <v>22183255</v>
      </c>
    </row>
    <row r="23" spans="1:5" ht="18" customHeight="1">
      <c r="A23" s="113"/>
      <c r="B23" s="76" t="s">
        <v>179</v>
      </c>
      <c r="C23" s="94">
        <v>0</v>
      </c>
      <c r="D23" s="94">
        <v>0</v>
      </c>
      <c r="E23" s="94">
        <v>0</v>
      </c>
    </row>
    <row r="24" spans="1:5" ht="18" customHeight="1">
      <c r="A24" s="113"/>
      <c r="B24" s="76" t="s">
        <v>180</v>
      </c>
      <c r="C24" s="94">
        <v>113514</v>
      </c>
      <c r="D24" s="94">
        <v>439230</v>
      </c>
      <c r="E24" s="94">
        <v>370000</v>
      </c>
    </row>
    <row r="25" spans="1:5" ht="18" customHeight="1">
      <c r="A25" s="113"/>
      <c r="B25" s="76" t="s">
        <v>181</v>
      </c>
      <c r="C25" s="94">
        <v>0</v>
      </c>
      <c r="D25" s="94">
        <v>0</v>
      </c>
      <c r="E25" s="94">
        <v>0</v>
      </c>
    </row>
    <row r="26" spans="1:5" ht="18" customHeight="1">
      <c r="A26" s="75" t="s">
        <v>182</v>
      </c>
      <c r="B26" s="76" t="s">
        <v>109</v>
      </c>
      <c r="C26" s="94">
        <v>3610952</v>
      </c>
      <c r="D26" s="94">
        <v>9630022</v>
      </c>
      <c r="E26" s="94">
        <v>651000</v>
      </c>
    </row>
    <row r="27" spans="1:5" ht="19.5" customHeight="1">
      <c r="A27" s="78" t="s">
        <v>183</v>
      </c>
      <c r="B27" s="78"/>
      <c r="C27" s="95">
        <f>SUM(C22,C26)</f>
        <v>27145584</v>
      </c>
      <c r="D27" s="95">
        <f>SUM(D22,D26)</f>
        <v>31779011</v>
      </c>
      <c r="E27" s="95">
        <f>SUM(E22,E26)</f>
        <v>22834255</v>
      </c>
    </row>
    <row r="28" spans="1:5" ht="18" customHeight="1">
      <c r="A28" s="75" t="s">
        <v>184</v>
      </c>
      <c r="B28" s="76" t="s">
        <v>185</v>
      </c>
      <c r="C28" s="94">
        <v>1506360</v>
      </c>
      <c r="D28" s="94">
        <v>2183218</v>
      </c>
      <c r="E28" s="94">
        <v>2711448</v>
      </c>
    </row>
    <row r="29" spans="1:5" ht="18" customHeight="1">
      <c r="A29" s="75" t="s">
        <v>186</v>
      </c>
      <c r="B29" s="76" t="s">
        <v>187</v>
      </c>
      <c r="C29" s="94">
        <v>0</v>
      </c>
      <c r="D29" s="94">
        <v>0</v>
      </c>
      <c r="E29" s="94">
        <v>0</v>
      </c>
    </row>
    <row r="30" spans="1:5" ht="18" customHeight="1">
      <c r="A30" s="75" t="s">
        <v>188</v>
      </c>
      <c r="B30" s="76" t="s">
        <v>189</v>
      </c>
      <c r="C30" s="94">
        <v>0</v>
      </c>
      <c r="D30" s="94">
        <v>0</v>
      </c>
      <c r="E30" s="94">
        <v>0</v>
      </c>
    </row>
    <row r="31" spans="1:5" ht="19.5" customHeight="1">
      <c r="A31" s="78" t="s">
        <v>190</v>
      </c>
      <c r="B31" s="78"/>
      <c r="C31" s="95">
        <f>SUM(C28:C30)</f>
        <v>1506360</v>
      </c>
      <c r="D31" s="95">
        <f>SUM(D28:D30)</f>
        <v>2183218</v>
      </c>
      <c r="E31" s="95">
        <f>SUM(E28:E30)</f>
        <v>2711448</v>
      </c>
    </row>
    <row r="32" spans="1:5" ht="19.5" customHeight="1">
      <c r="A32" s="78" t="s">
        <v>191</v>
      </c>
      <c r="B32" s="78"/>
      <c r="C32" s="95">
        <f>SUM(C14,C21,-C27,-C31)</f>
        <v>0</v>
      </c>
      <c r="D32" s="95">
        <f>SUM(D14,D21,-D27,-D31)</f>
        <v>0</v>
      </c>
      <c r="E32" s="95">
        <f>SUM(E14,E21,-E27,-E31)</f>
        <v>0</v>
      </c>
    </row>
    <row r="33" spans="1:5" ht="19.5" customHeight="1">
      <c r="A33" s="78" t="s">
        <v>192</v>
      </c>
      <c r="B33" s="78"/>
      <c r="C33" s="95">
        <f>SUM(C28,C24)</f>
        <v>1619874</v>
      </c>
      <c r="D33" s="95">
        <f>SUM(D28,D24)</f>
        <v>2622448</v>
      </c>
      <c r="E33" s="95">
        <f>SUM(E28,E24)</f>
        <v>3081448</v>
      </c>
    </row>
    <row r="34" spans="1:5" ht="19.5" customHeight="1">
      <c r="A34" s="78" t="s">
        <v>193</v>
      </c>
      <c r="B34" s="78"/>
      <c r="C34" s="95">
        <v>5568200</v>
      </c>
      <c r="D34" s="95">
        <v>6493900</v>
      </c>
      <c r="E34" s="95">
        <v>4120941</v>
      </c>
    </row>
    <row r="35" spans="1:5" ht="22.5" customHeight="1">
      <c r="A35" s="110" t="s">
        <v>194</v>
      </c>
      <c r="B35" s="111"/>
      <c r="C35" s="79">
        <v>0</v>
      </c>
      <c r="D35" s="79">
        <v>0</v>
      </c>
      <c r="E35" s="79">
        <v>0</v>
      </c>
    </row>
    <row r="36" spans="1:5" ht="22.5" customHeight="1">
      <c r="A36" s="110" t="s">
        <v>195</v>
      </c>
      <c r="B36" s="111"/>
      <c r="C36" s="80">
        <f>C33/C14</f>
        <v>0.06662679442073183</v>
      </c>
      <c r="D36" s="80">
        <f>D33/D14</f>
        <v>0.08038900404984689</v>
      </c>
      <c r="E36" s="80">
        <f>E33/E14</f>
        <v>0.12429146818955965</v>
      </c>
    </row>
    <row r="37" spans="1:5" ht="22.5" customHeight="1">
      <c r="A37" s="110" t="s">
        <v>196</v>
      </c>
      <c r="B37" s="111"/>
      <c r="C37" s="79">
        <v>0</v>
      </c>
      <c r="D37" s="79">
        <v>0</v>
      </c>
      <c r="E37" s="79">
        <v>0</v>
      </c>
    </row>
    <row r="38" spans="1:5" ht="22.5" customHeight="1">
      <c r="A38" s="110" t="s">
        <v>197</v>
      </c>
      <c r="B38" s="111"/>
      <c r="C38" s="80">
        <f>C34/C14</f>
        <v>0.22902479865317854</v>
      </c>
      <c r="D38" s="80">
        <f>D34/D14</f>
        <v>0.19906520678362383</v>
      </c>
      <c r="E38" s="80">
        <f>E34/E14</f>
        <v>0.16621984444084473</v>
      </c>
    </row>
  </sheetData>
  <mergeCells count="8">
    <mergeCell ref="A6:B7"/>
    <mergeCell ref="A8:A10"/>
    <mergeCell ref="A22:A25"/>
    <mergeCell ref="C6:E6"/>
    <mergeCell ref="A35:B35"/>
    <mergeCell ref="A36:B36"/>
    <mergeCell ref="A37:B37"/>
    <mergeCell ref="A38:B38"/>
  </mergeCells>
  <printOptions/>
  <pageMargins left="0.5905511811023623" right="0.5905511811023623" top="0.984251968503937" bottom="0.984251968503937" header="0.5118110236220472" footer="0.5118110236220472"/>
  <pageSetup firstPageNumber="17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D.Wąsiak</cp:lastModifiedBy>
  <cp:lastPrinted>2006-01-02T09:24:32Z</cp:lastPrinted>
  <dcterms:created xsi:type="dcterms:W3CDTF">2004-11-02T14:19:45Z</dcterms:created>
  <dcterms:modified xsi:type="dcterms:W3CDTF">2006-01-02T09:25:54Z</dcterms:modified>
  <cp:category/>
  <cp:version/>
  <cp:contentType/>
  <cp:contentStatus/>
</cp:coreProperties>
</file>