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50" firstSheet="2" activeTab="4"/>
  </bookViews>
  <sheets>
    <sheet name="Zał.1i" sheetId="1" r:id="rId1"/>
    <sheet name="Zał.2i" sheetId="2" r:id="rId2"/>
    <sheet name="Zał.3i" sheetId="3" r:id="rId3"/>
    <sheet name="Zał.4i" sheetId="4" r:id="rId4"/>
    <sheet name="Zał.5i" sheetId="5" r:id="rId5"/>
    <sheet name="Zał.6i" sheetId="6" r:id="rId6"/>
    <sheet name="Zał. 7i" sheetId="7" r:id="rId7"/>
    <sheet name="Zał. 8i" sheetId="8" r:id="rId8"/>
    <sheet name="Zał. 9i" sheetId="9" r:id="rId9"/>
    <sheet name="Zał. 10i" sheetId="10" r:id="rId10"/>
    <sheet name="Zał. 11i" sheetId="11" r:id="rId11"/>
    <sheet name="Zał. 12i" sheetId="12" r:id="rId12"/>
    <sheet name="Zał. 13i" sheetId="13" r:id="rId13"/>
    <sheet name="Zał. 14i" sheetId="14" r:id="rId14"/>
  </sheets>
  <definedNames>
    <definedName name="_xlnm.Print_Titles" localSheetId="9">'Zał. 10i'!$1:$2</definedName>
    <definedName name="_xlnm.Print_Titles" localSheetId="10">'Zał. 11i'!$1:$2</definedName>
    <definedName name="_xlnm.Print_Titles" localSheetId="7">'Zał. 8i'!$1:$3</definedName>
    <definedName name="_xlnm.Print_Titles" localSheetId="0">'Zał.1i'!$1:$2</definedName>
    <definedName name="_xlnm.Print_Titles" localSheetId="1">'Zał.2i'!$1:$7</definedName>
  </definedNames>
  <calcPr fullCalcOnLoad="1"/>
</workbook>
</file>

<file path=xl/sharedStrings.xml><?xml version="1.0" encoding="utf-8"?>
<sst xmlns="http://schemas.openxmlformats.org/spreadsheetml/2006/main" count="9228" uniqueCount="1087">
  <si>
    <t>Dział</t>
  </si>
  <si>
    <t>Rozdział</t>
  </si>
  <si>
    <t>Treść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</si>
  <si>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</si>
  <si>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</si>
  <si>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</si>
  <si>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</si>
  <si>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</si>
  <si>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</si>
  <si>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</si>
  <si>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</si>
  <si>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Bezpieczeństwo publiczne i ochrona przeciwpożarowa</t>
  </si>
  <si>
    <t>Obrona cywilna</t>
  </si>
  <si>
    <t>Wpływy z podatku dochodowego od osób fizycznych</t>
  </si>
  <si>
    <t>Udziały gmin w podatkach stanowiących dochód budżetu państwa</t>
  </si>
  <si>
    <t>Różne rozliczenia</t>
  </si>
  <si>
    <t>Część wyrównawcza subwencji ogólnej dla gmin</t>
  </si>
  <si>
    <t>Część równoważąca subwencji ogólnej dla gmin</t>
  </si>
  <si>
    <t>Oświata i wychowanie</t>
  </si>
  <si>
    <t>Szkoły podstawowe</t>
  </si>
  <si>
    <t>Gimnazja</t>
  </si>
  <si>
    <t>851</t>
  </si>
  <si>
    <t>Ochrona zdrowia</t>
  </si>
  <si>
    <t>85154</t>
  </si>
  <si>
    <t>Przeciwdziałanie alkoholizmowi</t>
  </si>
  <si>
    <t>Pomoc społeczna</t>
  </si>
  <si>
    <t>Ośrodki pomocy społecznej</t>
  </si>
  <si>
    <t>Usługi opiekuńcze i specjalistyczne usługi opiekuńcze</t>
  </si>
  <si>
    <t>Gospodarka komunalna i ochrona środowiska</t>
  </si>
  <si>
    <t>Paragraf</t>
  </si>
  <si>
    <t>Wpływy z różnych opłat</t>
  </si>
  <si>
    <t>Wpływy z usług</t>
  </si>
  <si>
    <t>Pozostałe odsetki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</si>
  <si>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</si>
  <si>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</si>
  <si>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</si>
  <si>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</si>
  <si>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</si>
  <si>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</si>
  <si>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</si>
  <si>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</si>
  <si>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</si>
  <si>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</si>
  <si>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Podatek dochodowy od osób fizycznych</t>
  </si>
  <si>
    <t>Podatek dochodowy od osób prawnych</t>
  </si>
  <si>
    <t>Subwencje ogólne z budżetu państwa</t>
  </si>
  <si>
    <t>0480</t>
  </si>
  <si>
    <t>Wpływy z opłat za zezwolenia na sprzedaż alkoholu</t>
  </si>
  <si>
    <t>Wpływy z różnych dochodów</t>
  </si>
  <si>
    <t>Wpływy z opłaty produktowej</t>
  </si>
  <si>
    <t>Zakup usług pozostałych</t>
  </si>
  <si>
    <t>Izby rolnicze</t>
  </si>
  <si>
    <t>Zakup materiałów i wyposażenia</t>
  </si>
  <si>
    <t>Wydatki inwestycyjne jednostek budżetowych</t>
  </si>
  <si>
    <t>Zakup usług remontowych</t>
  </si>
  <si>
    <t>Zakup energii</t>
  </si>
  <si>
    <t>Podróże służbowe krajowe</t>
  </si>
  <si>
    <t>Różne opłaty i składki</t>
  </si>
  <si>
    <t>Opłaty na rzecz budżetów jednostek samorządu terytorialnego</t>
  </si>
  <si>
    <t>Działalność usługowa</t>
  </si>
  <si>
    <t>Plany zagospodarowania przestrzennego</t>
  </si>
  <si>
    <t>Prace geodezyjne i kartograficzne (nieinwestycyjne)</t>
  </si>
  <si>
    <t>Cmentarze</t>
  </si>
  <si>
    <t>Wynagrodzenia osobowe pracowników</t>
  </si>
  <si>
    <t>Składki na ubezpieczenia społeczne</t>
  </si>
  <si>
    <t>Składki na Fundusz Pracy</t>
  </si>
  <si>
    <t>Rady gmin (miast i miast na prawach powiatu)</t>
  </si>
  <si>
    <t>Urzędy gmin (miast i miast na prawach powiatu)</t>
  </si>
  <si>
    <t>Dodatkowe wynagrodzenie roczne</t>
  </si>
  <si>
    <t>Wpłaty na Państwowy Fundusz Rehabilitacji Osób Niepełnosprawnych</t>
  </si>
  <si>
    <t>Wynagrodzenia bezosobowe</t>
  </si>
  <si>
    <t>Zakup usług zdrowotnych</t>
  </si>
  <si>
    <t>Podróże służbowe zagraniczne</t>
  </si>
  <si>
    <t>Odpisy na zakładowy fundusz świadczeń socjalnych</t>
  </si>
  <si>
    <t>Wydatki na zakupy inwestycyjne jednostek budżetowych</t>
  </si>
  <si>
    <t>Ochotnicze straże pożarne</t>
  </si>
  <si>
    <t>Pobór podatków, opłat i niepodatkowych należności budżetowych</t>
  </si>
  <si>
    <t>Wynagrodzenia agencyjno-prowizyjne</t>
  </si>
  <si>
    <t>Obsługa długu publicznego</t>
  </si>
  <si>
    <t>Rezerwy ogólne i celowe</t>
  </si>
  <si>
    <t>Rezerwy</t>
  </si>
  <si>
    <t>Zakup środków żywności</t>
  </si>
  <si>
    <t>Dowożenie uczniów do szkół</t>
  </si>
  <si>
    <t>Dokształcanie i doskonalenie nauczycieli</t>
  </si>
  <si>
    <t>Zwalczanie narkomanii</t>
  </si>
  <si>
    <t>Świadczenia społeczne</t>
  </si>
  <si>
    <t>Składki na ubezpieczenie zdrowotne</t>
  </si>
  <si>
    <t>Dodatki mieszkaniowe</t>
  </si>
  <si>
    <t>Edukacyjna opieka wychowawcza</t>
  </si>
  <si>
    <t>Pomoc materialna dla uczniów</t>
  </si>
  <si>
    <t>Stypendia różne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</si>
  <si>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</si>
  <si>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</si>
  <si>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</si>
  <si>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</si>
  <si>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</si>
  <si>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</si>
  <si>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</si>
  <si>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Zadania w zakresie kinematografii</t>
  </si>
  <si>
    <t>Dotacja podmiotowa z budżetu dla samorządowej instytucji kultury</t>
  </si>
  <si>
    <t>Pozostałe zadania w zakresie kultury</t>
  </si>
  <si>
    <t>Domy i ośrodki kultury, świetlice i kluby</t>
  </si>
  <si>
    <t>Biblioteki</t>
  </si>
  <si>
    <t>Obiekty sportowe</t>
  </si>
  <si>
    <t>Dochody</t>
  </si>
  <si>
    <t>Wydatki</t>
  </si>
  <si>
    <t>Przychody</t>
  </si>
  <si>
    <t>w tym:</t>
  </si>
  <si>
    <t>bieżące</t>
  </si>
  <si>
    <t>Razem</t>
  </si>
  <si>
    <t>Kwota</t>
  </si>
  <si>
    <t>Plan ogółem</t>
  </si>
  <si>
    <t>Różne rozliczenia finansowe</t>
  </si>
  <si>
    <t>Rekompensaty utraconych dochodów w podatkach i opłatach lokalnych</t>
  </si>
  <si>
    <t>Promocja jednostek samorządu terytorialnego</t>
  </si>
  <si>
    <t>Koszty postępowania sądowego i prokuratorskiego</t>
  </si>
  <si>
    <t>Oddziały przedszkolne w szkołach podstawowych</t>
  </si>
  <si>
    <t>Pozostałe zadania w zakresie polityki społecznej</t>
  </si>
  <si>
    <t>Plan</t>
  </si>
  <si>
    <t>Obrona narodowa</t>
  </si>
  <si>
    <t>Pozostałe wydatki obronne</t>
  </si>
  <si>
    <t>Par.</t>
  </si>
  <si>
    <t>Opłata od posiadania psów</t>
  </si>
  <si>
    <t xml:space="preserve">Wpływy ze sprzedaży wyrobów </t>
  </si>
  <si>
    <t>Urzędy naczelnych organów władzy państwowej, kontroli i ochrony prawa</t>
  </si>
  <si>
    <t>Część oświatowa subwencji ogólnej dla jednostek samorządu terytorialnego</t>
  </si>
  <si>
    <t>Zasiłki i pomoc w naturze oraz składki na ubezpieczenia emerytalne i rentowe</t>
  </si>
  <si>
    <t>Wpływy i wydatki związane z gromadzeniem środków z opłat produktowych</t>
  </si>
  <si>
    <t>Zasiłki stałe</t>
  </si>
  <si>
    <t>Grzywny, mandaty i inne kary pieniężne od osób fizycznych</t>
  </si>
  <si>
    <t>Dotacja podmiotowa z budżetu dla niepublicznej jednostki systemu oświaty</t>
  </si>
  <si>
    <t>Budowa cmentarza komunalnego w Paczkowie</t>
  </si>
  <si>
    <t>Modernizacja i rozbudowa miejskiej sieci kanalizacyjnej w Paczkowie</t>
  </si>
  <si>
    <t>Jednostki</t>
  </si>
  <si>
    <t>R.S. Dziewiętlice</t>
  </si>
  <si>
    <t>R.S. Frydrychów</t>
  </si>
  <si>
    <t>R.S. Gościce</t>
  </si>
  <si>
    <t>R.S. Kamienica</t>
  </si>
  <si>
    <t>R.S. Kozielno</t>
  </si>
  <si>
    <t>R.S. Lisie Kąty</t>
  </si>
  <si>
    <t>R.S. Ścibórz</t>
  </si>
  <si>
    <t>R.S. St. Paczków</t>
  </si>
  <si>
    <t>R.S. Trzeboszowice</t>
  </si>
  <si>
    <t>R.S. Ujeżdziec</t>
  </si>
  <si>
    <t>R.S. Unikowice</t>
  </si>
  <si>
    <t>R.S. Wilamowa</t>
  </si>
  <si>
    <t>§</t>
  </si>
  <si>
    <t>Nazwa</t>
  </si>
  <si>
    <t>1</t>
  </si>
  <si>
    <t>2</t>
  </si>
  <si>
    <t>3</t>
  </si>
  <si>
    <t>4</t>
  </si>
  <si>
    <t>5</t>
  </si>
  <si>
    <t>010</t>
  </si>
  <si>
    <t>1 300,00</t>
  </si>
  <si>
    <t xml:space="preserve">w tym z tytułu dotacji i środków na finansowanie wydatków na realizację zadań finansowanych z udziałem środków, o których mowa w art. 5 ust. 1 pkt 2 i 3 
</t>
  </si>
  <si>
    <t>0,00</t>
  </si>
  <si>
    <t>01095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</si>
  <si>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</si>
  <si>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</si>
  <si>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600</t>
  </si>
  <si>
    <t>15 000,00</t>
  </si>
  <si>
    <t>60016</t>
  </si>
  <si>
    <t>0690</t>
  </si>
  <si>
    <t>700</t>
  </si>
  <si>
    <t>70005</t>
  </si>
  <si>
    <t>0470</t>
  </si>
  <si>
    <t>Wpływy z opłat za zarząd, użytkowanie i użytkowanie wieczyste nieruchomości</t>
  </si>
  <si>
    <t>200 000,00</t>
  </si>
  <si>
    <t>0490</t>
  </si>
  <si>
    <t>Wpływy z innych lokalnych opłat pobieranych przez jednostki samorządu terytorialnego na podstawie odrębnych ustaw</t>
  </si>
  <si>
    <t>60 000,00</t>
  </si>
  <si>
    <t>1 568 085,00</t>
  </si>
  <si>
    <t>0830</t>
  </si>
  <si>
    <t>15 500,00</t>
  </si>
  <si>
    <t>710</t>
  </si>
  <si>
    <t>21 400,00</t>
  </si>
  <si>
    <t>71035</t>
  </si>
  <si>
    <t>750</t>
  </si>
  <si>
    <t>107 225,00</t>
  </si>
  <si>
    <t>75011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</si>
  <si>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</si>
  <si>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</si>
  <si>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</si>
  <si>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</si>
  <si>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2 272,00</t>
  </si>
  <si>
    <t>75101</t>
  </si>
  <si>
    <t>752</t>
  </si>
  <si>
    <t>75212</t>
  </si>
  <si>
    <t>754</t>
  </si>
  <si>
    <t>6 000,00</t>
  </si>
  <si>
    <t>75416</t>
  </si>
  <si>
    <t>0570</t>
  </si>
  <si>
    <t>756</t>
  </si>
  <si>
    <t>Dochody od osób prawnych, od osób fizycznych i od innych jednostek nieposiadających osobowości prawnej oraz wydatki związane z ich poborem</t>
  </si>
  <si>
    <t>75601</t>
  </si>
  <si>
    <t>12 000,00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</si>
  <si>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</si>
  <si>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</si>
  <si>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</si>
  <si>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</si>
  <si>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3 006 953,00</t>
  </si>
  <si>
    <t>0310</t>
  </si>
  <si>
    <t>2 499 653,00</t>
  </si>
  <si>
    <t>0320</t>
  </si>
  <si>
    <t>443 500,00</t>
  </si>
  <si>
    <t>0330</t>
  </si>
  <si>
    <t>2 100,00</t>
  </si>
  <si>
    <t>0340</t>
  </si>
  <si>
    <t>30 000,00</t>
  </si>
  <si>
    <t>0500</t>
  </si>
  <si>
    <t>500,00</t>
  </si>
  <si>
    <t>0910</t>
  </si>
  <si>
    <t>2680</t>
  </si>
  <si>
    <t>1 200,00</t>
  </si>
  <si>
    <t>75616</t>
  </si>
  <si>
    <t>Wpływy z podatku rolnego, podatku leśnego, podatku od spadków i darowizn, podatku od czynności cywilno-prawnych oraz podatków i opłat lokalnych od osób fizycznych</t>
  </si>
  <si>
    <t>353 000,00</t>
  </si>
  <si>
    <t>600,00</t>
  </si>
  <si>
    <t>152 000,00</t>
  </si>
  <si>
    <t>0360</t>
  </si>
  <si>
    <t>25 000,00</t>
  </si>
  <si>
    <t>0370</t>
  </si>
  <si>
    <t>150,00</t>
  </si>
  <si>
    <t>0430</t>
  </si>
  <si>
    <t>62 000,00</t>
  </si>
  <si>
    <t>300 000,00</t>
  </si>
  <si>
    <t>75618</t>
  </si>
  <si>
    <t>Wpływy z innych opłat stanowiących dochody jednostek samorządu terytorialnego na podstawie ustaw</t>
  </si>
  <si>
    <t>409 184,00</t>
  </si>
  <si>
    <t>0410</t>
  </si>
  <si>
    <t>50 000,00</t>
  </si>
  <si>
    <t>0460</t>
  </si>
  <si>
    <t>223 684,00</t>
  </si>
  <si>
    <t>135 000,00</t>
  </si>
  <si>
    <t>75621</t>
  </si>
  <si>
    <t>0010</t>
  </si>
  <si>
    <t>4 163 857,00</t>
  </si>
  <si>
    <t>0020</t>
  </si>
  <si>
    <t>758</t>
  </si>
  <si>
    <t>75801</t>
  </si>
  <si>
    <t>2920</t>
  </si>
  <si>
    <t>75807</t>
  </si>
  <si>
    <t>3 508 414,00</t>
  </si>
  <si>
    <t>75814</t>
  </si>
  <si>
    <t>20 000,00</t>
  </si>
  <si>
    <t>0920</t>
  </si>
  <si>
    <t>75831</t>
  </si>
  <si>
    <t>946,00</t>
  </si>
  <si>
    <t>801</t>
  </si>
  <si>
    <t>78 968,00</t>
  </si>
  <si>
    <t>80101</t>
  </si>
  <si>
    <t>9 510,00</t>
  </si>
  <si>
    <t>185 000,00</t>
  </si>
  <si>
    <t>5 400,00</t>
  </si>
  <si>
    <t>0970</t>
  </si>
  <si>
    <t>3 150,00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</si>
  <si>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</si>
  <si>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</si>
  <si>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80104</t>
  </si>
  <si>
    <t xml:space="preserve">Przedszkola </t>
  </si>
  <si>
    <t>413 600,00</t>
  </si>
  <si>
    <t>80110</t>
  </si>
  <si>
    <t>55 800,00</t>
  </si>
  <si>
    <t>19 000,00</t>
  </si>
  <si>
    <t>2 300,00</t>
  </si>
  <si>
    <t>4 500,00</t>
  </si>
  <si>
    <t>181 280,00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</si>
  <si>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</si>
  <si>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</si>
  <si>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</si>
  <si>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</si>
  <si>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3 709 000,00</t>
  </si>
  <si>
    <t>10 000,00</t>
  </si>
  <si>
    <t>3 665 000,00</t>
  </si>
  <si>
    <t>2360</t>
  </si>
  <si>
    <t>Dochody jednostek samorządu terytorialnego związane z realizacją zadań z zakresu administracji rządowej oraz innych zadań zleconych ustawami</t>
  </si>
  <si>
    <t>2910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</si>
  <si>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</si>
  <si>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18 000,00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</si>
  <si>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</si>
  <si>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</si>
  <si>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7 000,00</t>
  </si>
  <si>
    <t>2030</t>
  </si>
  <si>
    <t>Dotacje celowe otrzymane z budżetu państwa na realizację własnych zadań bieżących gmin (związków gmin)</t>
  </si>
  <si>
    <t>22 000,00</t>
  </si>
  <si>
    <t>85214</t>
  </si>
  <si>
    <t>468 200,00</t>
  </si>
  <si>
    <t>467 000,00</t>
  </si>
  <si>
    <t>85216</t>
  </si>
  <si>
    <t>210 000,00</t>
  </si>
  <si>
    <t>85219</t>
  </si>
  <si>
    <t>1 800,00</t>
  </si>
  <si>
    <t>1 000,00</t>
  </si>
  <si>
    <t>85228</t>
  </si>
  <si>
    <t>40 000,00</t>
  </si>
  <si>
    <t>85295</t>
  </si>
  <si>
    <t>900</t>
  </si>
  <si>
    <t>335 100,00</t>
  </si>
  <si>
    <t>90019</t>
  </si>
  <si>
    <t>Wpływy i wydatki związane z gromadzeniem środków z opłat i kar za korzystanie ze środowiska</t>
  </si>
  <si>
    <t>331 000,00</t>
  </si>
  <si>
    <t>90020</t>
  </si>
  <si>
    <t>1 100,00</t>
  </si>
  <si>
    <t>0400</t>
  </si>
  <si>
    <t>90095</t>
  </si>
  <si>
    <t>3 000,00</t>
  </si>
  <si>
    <t>0840</t>
  </si>
  <si>
    <t>926</t>
  </si>
  <si>
    <t>283 199,00</t>
  </si>
  <si>
    <t>93 129,00</t>
  </si>
  <si>
    <t>92601</t>
  </si>
  <si>
    <t>190 070,00</t>
  </si>
  <si>
    <t>92605</t>
  </si>
  <si>
    <t>2707</t>
  </si>
  <si>
    <t>Środki na dofinansowanie własnych zadań bieżących gmin (związków gmin), powiatów (związków powiatów), samorządów województw, pozyskane z innych źródeł</t>
  </si>
  <si>
    <t>172 097,00</t>
  </si>
  <si>
    <t>majątkowe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</si>
  <si>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</si>
  <si>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</si>
  <si>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</si>
  <si>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</si>
  <si>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1 080 116,00</t>
  </si>
  <si>
    <t>90001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</si>
  <si>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</si>
  <si>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</t>
  </si>
  <si>
    <t>921</t>
  </si>
  <si>
    <t>136 788,00</t>
  </si>
  <si>
    <t>92109</t>
  </si>
  <si>
    <t>6297</t>
  </si>
  <si>
    <t>Środki na dofinansowanie własnych inwestycji gmin (związków gmin), powiatów (związków powiatów), samorządów województw, pozyskane z innych źródeł</t>
  </si>
  <si>
    <t>Ogółem:</t>
  </si>
  <si>
    <t xml:space="preserve">w tym z tytułu dotacji
i środków na finansowanie wydatków na realizację zadań finansowanych z udziałem środków, o których mowa w art. 5 ust. 1 pkt 2 i 3 
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</si>
  <si>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</si>
  <si>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</si>
  <si>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</si>
  <si>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</si>
  <si>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</si>
  <si>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</si>
  <si>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</si>
  <si>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</si>
  <si>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</si>
  <si>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</si>
  <si>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</si>
  <si>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</si>
  <si>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</si>
  <si>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</si>
  <si>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</si>
  <si>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</si>
  <si>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</si>
  <si>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</si>
  <si>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</si>
  <si>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</si>
  <si>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</si>
  <si>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</si>
  <si>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</si>
  <si>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</si>
  <si>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</si>
  <si>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</si>
  <si>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</si>
  <si>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</si>
  <si>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</si>
  <si>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16 000,00</t>
  </si>
  <si>
    <t>01030</t>
  </si>
  <si>
    <t>4300</t>
  </si>
  <si>
    <t>4210</t>
  </si>
  <si>
    <t>27 600,00</t>
  </si>
  <si>
    <t>4270</t>
  </si>
  <si>
    <t>65 000,00</t>
  </si>
  <si>
    <t>630</t>
  </si>
  <si>
    <t>Turystyka</t>
  </si>
  <si>
    <t>63095</t>
  </si>
  <si>
    <t>4260</t>
  </si>
  <si>
    <t>2 000,00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</si>
  <si>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</si>
  <si>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</si>
  <si>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</si>
  <si>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</si>
  <si>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3 264,00</t>
  </si>
  <si>
    <t>3020</t>
  </si>
  <si>
    <t>Wydatki osobowe niezaliczone do wynagrodzeń</t>
  </si>
  <si>
    <t>41 000,00</t>
  </si>
  <si>
    <t>610 000,00</t>
  </si>
  <si>
    <t>98 750,00</t>
  </si>
  <si>
    <t>4400</t>
  </si>
  <si>
    <t>Opłaty za administrowanie i czynsze za budynki, lokale i pomieszczenia garażowe</t>
  </si>
  <si>
    <t>4520</t>
  </si>
  <si>
    <t>11 000,00</t>
  </si>
  <si>
    <t>55 000,00</t>
  </si>
  <si>
    <t>71004</t>
  </si>
  <si>
    <t>35 000,00</t>
  </si>
  <si>
    <t>71013</t>
  </si>
  <si>
    <t>6050</t>
  </si>
  <si>
    <t>13 500,00</t>
  </si>
  <si>
    <t>188 129,00</t>
  </si>
  <si>
    <t>4010</t>
  </si>
  <si>
    <t>157 259,00</t>
  </si>
  <si>
    <t>4040</t>
  </si>
  <si>
    <t>12 947,00</t>
  </si>
  <si>
    <t>4110</t>
  </si>
  <si>
    <t>15 693,00</t>
  </si>
  <si>
    <t>4120</t>
  </si>
  <si>
    <t>2 230,00</t>
  </si>
  <si>
    <t>75020</t>
  </si>
  <si>
    <t>Starostwa powiatowe</t>
  </si>
  <si>
    <t>2320</t>
  </si>
  <si>
    <t>Dotacje celowe przekazane dla powiatu na zadania bieżące realizowane na podstawie porozumień (umów) między jednostkami samorządu terytorialnego</t>
  </si>
  <si>
    <t>75022</t>
  </si>
  <si>
    <t>129 700,00</t>
  </si>
  <si>
    <t>11 700,00</t>
  </si>
  <si>
    <t>118 000,00</t>
  </si>
  <si>
    <t>3030</t>
  </si>
  <si>
    <t xml:space="preserve">Różne wydatki na rzecz osób fizycznych </t>
  </si>
  <si>
    <t>4220</t>
  </si>
  <si>
    <t>1 500,00</t>
  </si>
  <si>
    <t>4410</t>
  </si>
  <si>
    <t>4420</t>
  </si>
  <si>
    <t>75023</t>
  </si>
  <si>
    <t>38 000,00</t>
  </si>
  <si>
    <t>1 807 248,00</t>
  </si>
  <si>
    <t>147 705,00</t>
  </si>
  <si>
    <t>292 000,00</t>
  </si>
  <si>
    <t>47 200,00</t>
  </si>
  <si>
    <t>4140</t>
  </si>
  <si>
    <t>4170</t>
  </si>
  <si>
    <t>5 000,00</t>
  </si>
  <si>
    <t>66 000,00</t>
  </si>
  <si>
    <t>4280</t>
  </si>
  <si>
    <t>4360</t>
  </si>
  <si>
    <t>Opłaty z tytułu zakupu usług telekomunikacyjnych świadczonych w ruchomej publicznej sieci telefonicznej</t>
  </si>
  <si>
    <t>8 200,00</t>
  </si>
  <si>
    <t>17 568,00</t>
  </si>
  <si>
    <t>4430</t>
  </si>
  <si>
    <t>5 150,00</t>
  </si>
  <si>
    <t>4440</t>
  </si>
  <si>
    <t>4700</t>
  </si>
  <si>
    <t xml:space="preserve">Szkolenia pracowników niebędących członkami korpusu służby cywilnej </t>
  </si>
  <si>
    <t>75075</t>
  </si>
  <si>
    <t>123 100,00</t>
  </si>
  <si>
    <t>5 800,00</t>
  </si>
  <si>
    <t>100 000,00</t>
  </si>
  <si>
    <t>75095</t>
  </si>
  <si>
    <t>28 800,00</t>
  </si>
  <si>
    <t>1 613,00</t>
  </si>
  <si>
    <t>659,00</t>
  </si>
  <si>
    <t>209,00</t>
  </si>
  <si>
    <t>34,00</t>
  </si>
  <si>
    <t>1 370,00</t>
  </si>
  <si>
    <t>316 930,00</t>
  </si>
  <si>
    <t>16 700,00</t>
  </si>
  <si>
    <t>75412</t>
  </si>
  <si>
    <t>36 550,00</t>
  </si>
  <si>
    <t>7 200,00</t>
  </si>
  <si>
    <t>2 550,00</t>
  </si>
  <si>
    <t>34 000,00</t>
  </si>
  <si>
    <t>1 750,00</t>
  </si>
  <si>
    <t>900,00</t>
  </si>
  <si>
    <t>13 750,00</t>
  </si>
  <si>
    <t>75414</t>
  </si>
  <si>
    <t>332 370,00</t>
  </si>
  <si>
    <t>322 870,00</t>
  </si>
  <si>
    <t>280 380,00</t>
  </si>
  <si>
    <t>42 490,00</t>
  </si>
  <si>
    <t>9 500,00</t>
  </si>
  <si>
    <t>219 730,00</t>
  </si>
  <si>
    <t>18 600,00</t>
  </si>
  <si>
    <t>36 200,00</t>
  </si>
  <si>
    <t>5 850,00</t>
  </si>
  <si>
    <t>13 100,00</t>
  </si>
  <si>
    <t>1 650,00</t>
  </si>
  <si>
    <t>2 250,00</t>
  </si>
  <si>
    <t>75421</t>
  </si>
  <si>
    <t>Zarządzanie kryzysowe</t>
  </si>
  <si>
    <t>3 500,00</t>
  </si>
  <si>
    <t>75647</t>
  </si>
  <si>
    <t>4100</t>
  </si>
  <si>
    <t>4610</t>
  </si>
  <si>
    <t>757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</si>
  <si>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</si>
  <si>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</si>
  <si>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</si>
  <si>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</si>
  <si>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75818</t>
  </si>
  <si>
    <t>4810</t>
  </si>
  <si>
    <t>12 400,00</t>
  </si>
  <si>
    <t>4117</t>
  </si>
  <si>
    <t>4177</t>
  </si>
  <si>
    <t>4217</t>
  </si>
  <si>
    <t>171 100,00</t>
  </si>
  <si>
    <t>4240</t>
  </si>
  <si>
    <t>Zakup pomocy naukowych, dydaktycznych i książek</t>
  </si>
  <si>
    <t>7 500,00</t>
  </si>
  <si>
    <t>4247</t>
  </si>
  <si>
    <t>153 271,00</t>
  </si>
  <si>
    <t>91 150,00</t>
  </si>
  <si>
    <t>15 497,00</t>
  </si>
  <si>
    <t>57 994,00</t>
  </si>
  <si>
    <t>3 690,00</t>
  </si>
  <si>
    <t>2 800,00</t>
  </si>
  <si>
    <t>5 500,00</t>
  </si>
  <si>
    <t>3 086,00</t>
  </si>
  <si>
    <t>5 301,00</t>
  </si>
  <si>
    <t>312 262,00</t>
  </si>
  <si>
    <t>4 160,00</t>
  </si>
  <si>
    <t>3 680,00</t>
  </si>
  <si>
    <t>80103</t>
  </si>
  <si>
    <t>233 430,00</t>
  </si>
  <si>
    <t>224 894,00</t>
  </si>
  <si>
    <t>177 124,00</t>
  </si>
  <si>
    <t>47 770,00</t>
  </si>
  <si>
    <t>8 536,00</t>
  </si>
  <si>
    <t>137 306,00</t>
  </si>
  <si>
    <t>11 671,00</t>
  </si>
  <si>
    <t>23 927,00</t>
  </si>
  <si>
    <t>3 860,00</t>
  </si>
  <si>
    <t>360,00</t>
  </si>
  <si>
    <t>10 400,00</t>
  </si>
  <si>
    <t>13 900,00</t>
  </si>
  <si>
    <t>4 552,00</t>
  </si>
  <si>
    <t>3 474,00</t>
  </si>
  <si>
    <t>270,00</t>
  </si>
  <si>
    <t>370,00</t>
  </si>
  <si>
    <t>144,00</t>
  </si>
  <si>
    <t>260,00</t>
  </si>
  <si>
    <t>9 940,00</t>
  </si>
  <si>
    <t>240,00</t>
  </si>
  <si>
    <t>120,00</t>
  </si>
  <si>
    <t>63 750,00</t>
  </si>
  <si>
    <t>153 950,00</t>
  </si>
  <si>
    <t>258 736,00</t>
  </si>
  <si>
    <t>4 000,00</t>
  </si>
  <si>
    <t>51 488,00</t>
  </si>
  <si>
    <t>9 550,00</t>
  </si>
  <si>
    <t>5 550,00</t>
  </si>
  <si>
    <t>4 850,00</t>
  </si>
  <si>
    <t>450,00</t>
  </si>
  <si>
    <t>8 710,00</t>
  </si>
  <si>
    <t>2540</t>
  </si>
  <si>
    <t>2800</t>
  </si>
  <si>
    <t>Dotacja celowa z budżetu dla pozostałych jednostek zaliczanych do sektora finansów publicznych</t>
  </si>
  <si>
    <t>196 590,00</t>
  </si>
  <si>
    <t>93 800,00</t>
  </si>
  <si>
    <t>37 000,00</t>
  </si>
  <si>
    <t>6 175,00</t>
  </si>
  <si>
    <t>1 310,00</t>
  </si>
  <si>
    <t>2 320,00</t>
  </si>
  <si>
    <t>4 390,00</t>
  </si>
  <si>
    <t>2 700,00</t>
  </si>
  <si>
    <t>80113</t>
  </si>
  <si>
    <t>3 900,00</t>
  </si>
  <si>
    <t>80146</t>
  </si>
  <si>
    <t>2 500,00</t>
  </si>
  <si>
    <t>80195</t>
  </si>
  <si>
    <t>6059</t>
  </si>
  <si>
    <t>6639</t>
  </si>
  <si>
    <t>Dotacje celowe przekazane do samorządu województwa na inwestycje i zakupy inwestycyjne realizowane na podstawie porozumień (umów) między jednostkami samorządu terytorialnego</t>
  </si>
  <si>
    <t>85153</t>
  </si>
  <si>
    <t>30 950,00</t>
  </si>
  <si>
    <t>19 950,00</t>
  </si>
  <si>
    <t>2820</t>
  </si>
  <si>
    <t>Dotacja celowa z budżetu na finansowanie lub dofinansowanie zadań zleconych do realizacji stowarzyszeniom</t>
  </si>
  <si>
    <t>8 000,00</t>
  </si>
  <si>
    <t>3 450,00</t>
  </si>
  <si>
    <t>173 050,00</t>
  </si>
  <si>
    <t>1 400,00</t>
  </si>
  <si>
    <t>100,00</t>
  </si>
  <si>
    <t>2 200,00</t>
  </si>
  <si>
    <t>800,00</t>
  </si>
  <si>
    <t>400,00</t>
  </si>
  <si>
    <t>888,00</t>
  </si>
  <si>
    <t>754,00</t>
  </si>
  <si>
    <t>115,00</t>
  </si>
  <si>
    <t>19,00</t>
  </si>
  <si>
    <t>215 400,00</t>
  </si>
  <si>
    <t>3 510 050,00</t>
  </si>
  <si>
    <t>Zwrot dotacji oraz płatności, w tym  wykorzystanych niezgodnie z przeznaczeniem lub wykorzystanych z naruszeniem procedur, o których mowa w art. 184 ustawy, pobranych nienależnie lub w nadmiernej wysokości</t>
  </si>
  <si>
    <t>3110</t>
  </si>
  <si>
    <t>133 000,00</t>
  </si>
  <si>
    <t>11 600,00</t>
  </si>
  <si>
    <t>67 000,00</t>
  </si>
  <si>
    <t>3 800,00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</si>
  <si>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</si>
  <si>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</si>
  <si>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4130</t>
  </si>
  <si>
    <t>627 000,00</t>
  </si>
  <si>
    <t>592 000,00</t>
  </si>
  <si>
    <t>4330</t>
  </si>
  <si>
    <t>Zakup usług przez jednostki samorządu terytorialnego od innych jednostek samorządu terytorialnego</t>
  </si>
  <si>
    <t>85215</t>
  </si>
  <si>
    <t>168 000,00</t>
  </si>
  <si>
    <t>4 750,00</t>
  </si>
  <si>
    <t>1 550,00</t>
  </si>
  <si>
    <t>2 572,00</t>
  </si>
  <si>
    <t>318,00</t>
  </si>
  <si>
    <t>54,00</t>
  </si>
  <si>
    <t>2830</t>
  </si>
  <si>
    <t>Dotacja celowa z budżetu na finansowanie lub dofinansowanie zadań zleconych do realizacji pozostałym jednostkom nie zaliczanym do sektora finansów publicznych</t>
  </si>
  <si>
    <t>853</t>
  </si>
  <si>
    <t>85333</t>
  </si>
  <si>
    <t>Powiatowe urzędy pracy</t>
  </si>
  <si>
    <t>300,00</t>
  </si>
  <si>
    <t>85395</t>
  </si>
  <si>
    <t>854</t>
  </si>
  <si>
    <t>27 000,00</t>
  </si>
  <si>
    <t>85415</t>
  </si>
  <si>
    <t>3240</t>
  </si>
  <si>
    <t>Stypendia dla uczniów</t>
  </si>
  <si>
    <t>3250</t>
  </si>
  <si>
    <t>3260</t>
  </si>
  <si>
    <t>Inne formy pomocy dla uczniów</t>
  </si>
  <si>
    <t>85495</t>
  </si>
  <si>
    <t>6057</t>
  </si>
  <si>
    <t>90002</t>
  </si>
  <si>
    <t>90003</t>
  </si>
  <si>
    <t>310 000,00</t>
  </si>
  <si>
    <t>90004</t>
  </si>
  <si>
    <t>9 800,00</t>
  </si>
  <si>
    <t>90013</t>
  </si>
  <si>
    <t>16 228,00</t>
  </si>
  <si>
    <t>90015</t>
  </si>
  <si>
    <t>202 806,00</t>
  </si>
  <si>
    <t>8 884,00</t>
  </si>
  <si>
    <t>1 039 557,00</t>
  </si>
  <si>
    <t>92103</t>
  </si>
  <si>
    <t>72 011,00</t>
  </si>
  <si>
    <t>2480</t>
  </si>
  <si>
    <t>92105</t>
  </si>
  <si>
    <t>587 800,00</t>
  </si>
  <si>
    <t>321 350,00</t>
  </si>
  <si>
    <t>313 850,00</t>
  </si>
  <si>
    <t>6060</t>
  </si>
  <si>
    <t>92116</t>
  </si>
  <si>
    <t>354 746,00</t>
  </si>
  <si>
    <t>92195</t>
  </si>
  <si>
    <t>222 820,00</t>
  </si>
  <si>
    <t>108 246,00</t>
  </si>
  <si>
    <t>15 725,00</t>
  </si>
  <si>
    <t>10 500,00</t>
  </si>
  <si>
    <t>29 560,00</t>
  </si>
  <si>
    <t>4 540,00</t>
  </si>
  <si>
    <t>34 854,00</t>
  </si>
  <si>
    <t>6 500,00</t>
  </si>
  <si>
    <t>350,00</t>
  </si>
  <si>
    <t>24 600,00</t>
  </si>
  <si>
    <t>3 700,00</t>
  </si>
  <si>
    <t>8 500,00</t>
  </si>
  <si>
    <t>7 650,00</t>
  </si>
  <si>
    <t>418 246,00</t>
  </si>
  <si>
    <t>4017</t>
  </si>
  <si>
    <t>6 840,00</t>
  </si>
  <si>
    <t>4019</t>
  </si>
  <si>
    <t>1 092,00</t>
  </si>
  <si>
    <t>4119</t>
  </si>
  <si>
    <t>58,00</t>
  </si>
  <si>
    <t>4127</t>
  </si>
  <si>
    <t>171,00</t>
  </si>
  <si>
    <t>4129</t>
  </si>
  <si>
    <t>9,00</t>
  </si>
  <si>
    <t>16 326,00</t>
  </si>
  <si>
    <t>4179</t>
  </si>
  <si>
    <t>860,00</t>
  </si>
  <si>
    <t>33 069,00</t>
  </si>
  <si>
    <t>4219</t>
  </si>
  <si>
    <t>1 741,00</t>
  </si>
  <si>
    <t>4307</t>
  </si>
  <si>
    <t>45 334,00</t>
  </si>
  <si>
    <t>4309</t>
  </si>
  <si>
    <t>2 386,00</t>
  </si>
  <si>
    <t>187 214,00</t>
  </si>
  <si>
    <t>Razem:</t>
  </si>
  <si>
    <t>13 845,00</t>
  </si>
  <si>
    <t>109 950,00</t>
  </si>
  <si>
    <t>45 000,00</t>
  </si>
  <si>
    <t>dla jednostek sektora finansów publicznych</t>
  </si>
  <si>
    <t>dla jednostek spoza sektora finansów publicznych</t>
  </si>
  <si>
    <t>Fundusz Sołecki Kamienica</t>
  </si>
  <si>
    <t>2 600,00</t>
  </si>
  <si>
    <t>Fundusz Sołecki Wilamowa</t>
  </si>
  <si>
    <t>8 400,00</t>
  </si>
  <si>
    <t>Podniesienie jakości oferty edukacyjnej szkół podstawowych i gimnazjum w Gminie Paczków</t>
  </si>
  <si>
    <t>Opolska e Szkoła, szkołą ku przyszłości</t>
  </si>
  <si>
    <t>Fundusz Sołecki Lisie Kąty</t>
  </si>
  <si>
    <t>5 969,00</t>
  </si>
  <si>
    <t>Fundusz Sołecki Ścibórz</t>
  </si>
  <si>
    <t>8 677,00</t>
  </si>
  <si>
    <t>5 900,00</t>
  </si>
  <si>
    <t>Fundusz Sołecki Stary Paczków</t>
  </si>
  <si>
    <t>Remont domów kultury w miejscowościach Dziewiętlice i Trzeboszowice</t>
  </si>
  <si>
    <t>304 450,00</t>
  </si>
  <si>
    <t>Fundusz Sołecki Kozielno</t>
  </si>
  <si>
    <t>Fundusz Sołecki Dziewiętlice</t>
  </si>
  <si>
    <t>15 348,00</t>
  </si>
  <si>
    <t>Rewitalizacja murów obronnych, wież bramnych, plant miejskich, wieży i budynku głównego ratusza wraz z otoczeniem w Paczkowie</t>
  </si>
  <si>
    <t>Fundusz Sołecki Frydrychów</t>
  </si>
  <si>
    <t>4 757,00</t>
  </si>
  <si>
    <t>Fundusz Sołecki Gościce</t>
  </si>
  <si>
    <t>10 968,00</t>
  </si>
  <si>
    <t>Fundusz Sołecki Ujeździec</t>
  </si>
  <si>
    <t>Poprawa estetyki miejsca wypoczynku i rekreacji na plantach miejskich w Paczkowie przy ul. Staszica</t>
  </si>
  <si>
    <t>204 000,00</t>
  </si>
  <si>
    <t>14 000,00</t>
  </si>
  <si>
    <t>32 040,00</t>
  </si>
  <si>
    <t>31 240,00</t>
  </si>
  <si>
    <t>18 840,00</t>
  </si>
  <si>
    <t>Fundusz Sołecki Trzeboszowice</t>
  </si>
  <si>
    <t>34 530,00</t>
  </si>
  <si>
    <t>4 800,00</t>
  </si>
  <si>
    <t>Fundusz Sołecki Unikowice</t>
  </si>
  <si>
    <t>24 730,00</t>
  </si>
  <si>
    <t>5 084,00</t>
  </si>
  <si>
    <t>1 600,00</t>
  </si>
  <si>
    <t>3 484,00</t>
  </si>
  <si>
    <t>19 646,00</t>
  </si>
  <si>
    <t>54 267,00</t>
  </si>
  <si>
    <t>35 919,00</t>
  </si>
  <si>
    <t>16 919,00</t>
  </si>
  <si>
    <t>3 457,00</t>
  </si>
  <si>
    <t>8 262,00</t>
  </si>
  <si>
    <t>4 200,00</t>
  </si>
  <si>
    <t>9 400,00</t>
  </si>
  <si>
    <t>18 379,00</t>
  </si>
  <si>
    <t>2 654,00</t>
  </si>
  <si>
    <t>153 816,00</t>
  </si>
  <si>
    <t>Stan środków obrotowych na początek roku</t>
  </si>
  <si>
    <t>Stan środków obrotowych na koniec roku</t>
  </si>
  <si>
    <t>Koszty</t>
  </si>
  <si>
    <t>Wynagrodzenia i pochodne od wynagrodzeń</t>
  </si>
  <si>
    <t>Inwestycje</t>
  </si>
  <si>
    <t>Zakład Wodociągów i Kanalizacji w Paczkowie</t>
  </si>
  <si>
    <t>Lp.</t>
  </si>
  <si>
    <t>Przychody ogółem:</t>
  </si>
  <si>
    <t>Przychody z zaciągniętych pożyczek i kredytów na rynku krajowym</t>
  </si>
  <si>
    <t>952</t>
  </si>
  <si>
    <t>Rozchody ogółem:</t>
  </si>
  <si>
    <t>Wykup innych papierów wartościowych</t>
  </si>
  <si>
    <t>982</t>
  </si>
  <si>
    <t>Spłaty otrzymanych krajowych pożyczek i kredytów</t>
  </si>
  <si>
    <t>992</t>
  </si>
  <si>
    <r>
      <t xml:space="preserve">Plan                  </t>
    </r>
    <r>
      <rPr>
        <i/>
        <sz val="5"/>
        <color indexed="8"/>
        <rFont val="Arial"/>
        <family val="2"/>
      </rPr>
      <t>Wykonanie</t>
    </r>
  </si>
  <si>
    <t>dotacja na inwestycje i zakupy inwestycyjne</t>
  </si>
  <si>
    <t>234 248,00</t>
  </si>
  <si>
    <t>4 279,00</t>
  </si>
  <si>
    <t>229 969,00</t>
  </si>
  <si>
    <t>2850</t>
  </si>
  <si>
    <t>Wpłaty gmin na rzecz izb rolniczych w wysokości 2% uzyskanych wpływów z podatku rolnego</t>
  </si>
  <si>
    <t>218 248,00</t>
  </si>
  <si>
    <t>213 969,00</t>
  </si>
  <si>
    <t>3 636,00</t>
  </si>
  <si>
    <t>553,00</t>
  </si>
  <si>
    <t>90,00</t>
  </si>
  <si>
    <t>285 600,00</t>
  </si>
  <si>
    <t>154 600,00</t>
  </si>
  <si>
    <t>131 000,00</t>
  </si>
  <si>
    <t>65 190,00</t>
  </si>
  <si>
    <t>59 746,00</t>
  </si>
  <si>
    <t>3 036,00</t>
  </si>
  <si>
    <t>56 710,00</t>
  </si>
  <si>
    <t>5 444,00</t>
  </si>
  <si>
    <t>392,00</t>
  </si>
  <si>
    <t>64,00</t>
  </si>
  <si>
    <t>2 580,00</t>
  </si>
  <si>
    <t>37 310,00</t>
  </si>
  <si>
    <t>1 362 742,00</t>
  </si>
  <si>
    <t>1 361 014,00</t>
  </si>
  <si>
    <t>1 357 750,00</t>
  </si>
  <si>
    <t>1 728,00</t>
  </si>
  <si>
    <t>597 000,00</t>
  </si>
  <si>
    <t>71095</t>
  </si>
  <si>
    <t>3 431 883,00</t>
  </si>
  <si>
    <t>3 223 703,00</t>
  </si>
  <si>
    <t>2 525 436,00</t>
  </si>
  <si>
    <t>698 267,00</t>
  </si>
  <si>
    <t>194 680,00</t>
  </si>
  <si>
    <t>2 884 402,00</t>
  </si>
  <si>
    <t>2 846 402,00</t>
  </si>
  <si>
    <t>2 335 563,00</t>
  </si>
  <si>
    <t>510 839,00</t>
  </si>
  <si>
    <t>41 410,00</t>
  </si>
  <si>
    <t>118 936,00</t>
  </si>
  <si>
    <t>88 590,00</t>
  </si>
  <si>
    <t>70 745,00</t>
  </si>
  <si>
    <t>4580</t>
  </si>
  <si>
    <t>75056</t>
  </si>
  <si>
    <t>Spis powszechny i inne</t>
  </si>
  <si>
    <t>12 424,00</t>
  </si>
  <si>
    <t>2 544,00</t>
  </si>
  <si>
    <t>1 744,00</t>
  </si>
  <si>
    <t>9 880,00</t>
  </si>
  <si>
    <t>1 501,00</t>
  </si>
  <si>
    <t>243,00</t>
  </si>
  <si>
    <t>95 000,00</t>
  </si>
  <si>
    <t>22 300,00</t>
  </si>
  <si>
    <t>80 628,00</t>
  </si>
  <si>
    <t>51 828,00</t>
  </si>
  <si>
    <t>35 898,00</t>
  </si>
  <si>
    <t>6 470,00</t>
  </si>
  <si>
    <t>6 660,00</t>
  </si>
  <si>
    <t>519 650,00</t>
  </si>
  <si>
    <t>508 650,00</t>
  </si>
  <si>
    <t>491 950,00</t>
  </si>
  <si>
    <t>175 020,00</t>
  </si>
  <si>
    <t>75405</t>
  </si>
  <si>
    <t>Komendy powiatowe Policji</t>
  </si>
  <si>
    <t>3000</t>
  </si>
  <si>
    <t>Wpłaty jednostek na państwowy fundusz celowy</t>
  </si>
  <si>
    <t>155 280,00</t>
  </si>
  <si>
    <t>144 280,00</t>
  </si>
  <si>
    <t>137 080,00</t>
  </si>
  <si>
    <t>100 530,00</t>
  </si>
  <si>
    <t>60 700,00</t>
  </si>
  <si>
    <t>1 150,00</t>
  </si>
  <si>
    <t>15 880,00</t>
  </si>
  <si>
    <t>3 250,00</t>
  </si>
  <si>
    <t>Straż gminna (miejska)</t>
  </si>
  <si>
    <t>11 525,00</t>
  </si>
  <si>
    <t>6 565,00</t>
  </si>
  <si>
    <t>85 690,00</t>
  </si>
  <si>
    <t>63 690,00</t>
  </si>
  <si>
    <t>533 394,00</t>
  </si>
  <si>
    <t>498 394,00</t>
  </si>
  <si>
    <t>139 366,00</t>
  </si>
  <si>
    <t>15 784 539,00</t>
  </si>
  <si>
    <t>14 830 711,00</t>
  </si>
  <si>
    <t>13 943 651,00</t>
  </si>
  <si>
    <t>11 294 558,00</t>
  </si>
  <si>
    <t>2 649 093,00</t>
  </si>
  <si>
    <t>620 202,00</t>
  </si>
  <si>
    <t>187 890,00</t>
  </si>
  <si>
    <t>953 828,00</t>
  </si>
  <si>
    <t>923 299,00</t>
  </si>
  <si>
    <t>6 869 223,00</t>
  </si>
  <si>
    <t>6 838 694,00</t>
  </si>
  <si>
    <t>6 652 832,00</t>
  </si>
  <si>
    <t>5 589 666,00</t>
  </si>
  <si>
    <t>1 063 166,00</t>
  </si>
  <si>
    <t>106 894,00</t>
  </si>
  <si>
    <t>30 529,00</t>
  </si>
  <si>
    <t>4 441 159,00</t>
  </si>
  <si>
    <t>329 984,00</t>
  </si>
  <si>
    <t>687 988,00</t>
  </si>
  <si>
    <t>112 886,00</t>
  </si>
  <si>
    <t>17 649,00</t>
  </si>
  <si>
    <t>55 692,00</t>
  </si>
  <si>
    <t>9 828,00</t>
  </si>
  <si>
    <t>208 566,00</t>
  </si>
  <si>
    <t>11 431,00</t>
  </si>
  <si>
    <t>4249</t>
  </si>
  <si>
    <t>2 017,00</t>
  </si>
  <si>
    <t>108 759,00</t>
  </si>
  <si>
    <t>3 142 780,00</t>
  </si>
  <si>
    <t>3 079 030,00</t>
  </si>
  <si>
    <t>2 362 341,00</t>
  </si>
  <si>
    <t>716 689,00</t>
  </si>
  <si>
    <t>1 841 687,00</t>
  </si>
  <si>
    <t>311 047,00</t>
  </si>
  <si>
    <t>50 557,00</t>
  </si>
  <si>
    <t>5 100,00</t>
  </si>
  <si>
    <t>153 050,00</t>
  </si>
  <si>
    <t>19 500,00</t>
  </si>
  <si>
    <t>64 378,00</t>
  </si>
  <si>
    <t>143 937,00</t>
  </si>
  <si>
    <t>4 170 896,00</t>
  </si>
  <si>
    <t>3 541 984,00</t>
  </si>
  <si>
    <t>3 164 720,00</t>
  </si>
  <si>
    <t>377 264,00</t>
  </si>
  <si>
    <t>595 202,00</t>
  </si>
  <si>
    <t>2 496 186,00</t>
  </si>
  <si>
    <t>403 435,00</t>
  </si>
  <si>
    <t>61 509,00</t>
  </si>
  <si>
    <t>14 130,00</t>
  </si>
  <si>
    <t>21 478,00</t>
  </si>
  <si>
    <t>161 061,00</t>
  </si>
  <si>
    <t>372 023,00</t>
  </si>
  <si>
    <t>707,00</t>
  </si>
  <si>
    <t>371 316,00</t>
  </si>
  <si>
    <t>92,00</t>
  </si>
  <si>
    <t>15,00</t>
  </si>
  <si>
    <t>367 416,00</t>
  </si>
  <si>
    <t>72 888,00</t>
  </si>
  <si>
    <t>34 418,00</t>
  </si>
  <si>
    <t>12 130,00</t>
  </si>
  <si>
    <t>8 510,00</t>
  </si>
  <si>
    <t>17 830,00</t>
  </si>
  <si>
    <t>464 947,00</t>
  </si>
  <si>
    <t>158 352,00</t>
  </si>
  <si>
    <t>212 250,00</t>
  </si>
  <si>
    <t>194 200,00</t>
  </si>
  <si>
    <t>67 438,00</t>
  </si>
  <si>
    <t>126 762,00</t>
  </si>
  <si>
    <t>18 050,00</t>
  </si>
  <si>
    <t>85121</t>
  </si>
  <si>
    <t>Lecznictwo ambulatoryjne</t>
  </si>
  <si>
    <t>1 050,00</t>
  </si>
  <si>
    <t>2710</t>
  </si>
  <si>
    <t>Dotacja celowa na pomoc finansową udzielaną między jednostkami samorządu terytorialnego na dofinansowanie własnych zadań bieżących</t>
  </si>
  <si>
    <t>66 550,00</t>
  </si>
  <si>
    <t>106 500,00</t>
  </si>
  <si>
    <t>65 050,00</t>
  </si>
  <si>
    <t>28 900,00</t>
  </si>
  <si>
    <t>63 000,00</t>
  </si>
  <si>
    <t>312,00</t>
  </si>
  <si>
    <t>5 729 081,00</t>
  </si>
  <si>
    <t>1 062 424,00</t>
  </si>
  <si>
    <t>864 884,00</t>
  </si>
  <si>
    <t>197 540,00</t>
  </si>
  <si>
    <t>4 646 657,00</t>
  </si>
  <si>
    <t>3 776 292,00</t>
  </si>
  <si>
    <t>266 242,00</t>
  </si>
  <si>
    <t>50 842,00</t>
  </si>
  <si>
    <t>3 816,00</t>
  </si>
  <si>
    <t>7 700,00</t>
  </si>
  <si>
    <t>4 376,00</t>
  </si>
  <si>
    <t>705 060,00</t>
  </si>
  <si>
    <t>700 310,00</t>
  </si>
  <si>
    <t>646 912,00</t>
  </si>
  <si>
    <t>53 398,00</t>
  </si>
  <si>
    <t>3 750,00</t>
  </si>
  <si>
    <t>507 264,00</t>
  </si>
  <si>
    <t>38 660,00</t>
  </si>
  <si>
    <t>85 101,00</t>
  </si>
  <si>
    <t>13 387,00</t>
  </si>
  <si>
    <t>8 327,00</t>
  </si>
  <si>
    <t>4 693,00</t>
  </si>
  <si>
    <t>3 200,00</t>
  </si>
  <si>
    <t>6 261,00</t>
  </si>
  <si>
    <t>1 250,00</t>
  </si>
  <si>
    <t>19 647,00</t>
  </si>
  <si>
    <t>320,00</t>
  </si>
  <si>
    <t>211 357,00</t>
  </si>
  <si>
    <t>29 500,00</t>
  </si>
  <si>
    <t>161 857,00</t>
  </si>
  <si>
    <t>184 359,00</t>
  </si>
  <si>
    <t>144 859,00</t>
  </si>
  <si>
    <t>39 500,00</t>
  </si>
  <si>
    <t>104 714,00</t>
  </si>
  <si>
    <t>18 509,00</t>
  </si>
  <si>
    <t>18 630,00</t>
  </si>
  <si>
    <t>3 006,00</t>
  </si>
  <si>
    <t>309 281,00</t>
  </si>
  <si>
    <t>4 340,00</t>
  </si>
  <si>
    <t>277 941,00</t>
  </si>
  <si>
    <t>282 281,00</t>
  </si>
  <si>
    <t>257 281,00</t>
  </si>
  <si>
    <t>15 660,00</t>
  </si>
  <si>
    <t>2 685 037,00</t>
  </si>
  <si>
    <t>971 357,00</t>
  </si>
  <si>
    <t>14 726,00</t>
  </si>
  <si>
    <t>956 631,00</t>
  </si>
  <si>
    <t>1 713 680,00</t>
  </si>
  <si>
    <t>1 557 278,00</t>
  </si>
  <si>
    <t>1 661 941,00</t>
  </si>
  <si>
    <t>1 646 941,00</t>
  </si>
  <si>
    <t>89 663,00</t>
  </si>
  <si>
    <t>1 073 743,00</t>
  </si>
  <si>
    <t>483 535,00</t>
  </si>
  <si>
    <t>298 000,00</t>
  </si>
  <si>
    <t>81 800,00</t>
  </si>
  <si>
    <t>76 800,00</t>
  </si>
  <si>
    <t>496 139,00</t>
  </si>
  <si>
    <t>292 133,00</t>
  </si>
  <si>
    <t>100 929,00</t>
  </si>
  <si>
    <t>39 190,00</t>
  </si>
  <si>
    <t>24 464,00</t>
  </si>
  <si>
    <t>61 739,00</t>
  </si>
  <si>
    <t>13 176,00</t>
  </si>
  <si>
    <t>12 080,00</t>
  </si>
  <si>
    <t>3 124 160,00</t>
  </si>
  <si>
    <t>1 094 130,00</t>
  </si>
  <si>
    <t>54 573,00</t>
  </si>
  <si>
    <t>2 030 030,00</t>
  </si>
  <si>
    <t>13 200,00</t>
  </si>
  <si>
    <t>936 723,00</t>
  </si>
  <si>
    <t>615 373,00</t>
  </si>
  <si>
    <t>27 573,00</t>
  </si>
  <si>
    <t>25 473,00</t>
  </si>
  <si>
    <t>1 720 680,00</t>
  </si>
  <si>
    <t>1 708 680,00</t>
  </si>
  <si>
    <t>6 100,00</t>
  </si>
  <si>
    <t>3 100,00</t>
  </si>
  <si>
    <t>Kultura fizyczna</t>
  </si>
  <si>
    <t>834 945,00</t>
  </si>
  <si>
    <t>796 420,00</t>
  </si>
  <si>
    <t>377 174,00</t>
  </si>
  <si>
    <t>154 354,00</t>
  </si>
  <si>
    <t>38 525,00</t>
  </si>
  <si>
    <t>416 699,00</t>
  </si>
  <si>
    <t>378 174,00</t>
  </si>
  <si>
    <t>130 220,00</t>
  </si>
  <si>
    <t>48 000,00</t>
  </si>
  <si>
    <t>31 525,00</t>
  </si>
  <si>
    <t>Zadania w zakresie kultury fizycznej</t>
  </si>
  <si>
    <t>Plan razem:</t>
  </si>
  <si>
    <t>35 624 987,00</t>
  </si>
  <si>
    <t>30 694 752,00</t>
  </si>
  <si>
    <t>22 593 203,00</t>
  </si>
  <si>
    <t>15 524 269,00</t>
  </si>
  <si>
    <t>7 068 934,00</t>
  </si>
  <si>
    <t>2 048 309,00</t>
  </si>
  <si>
    <t>5 367 632,00</t>
  </si>
  <si>
    <t>4 930 235,00</t>
  </si>
  <si>
    <t>2 480 577,00</t>
  </si>
  <si>
    <t>Wykonanie razem:</t>
  </si>
  <si>
    <t>% wykonania</t>
  </si>
  <si>
    <t>x</t>
  </si>
  <si>
    <t>Wykonanie</t>
  </si>
  <si>
    <t>% wyk.</t>
  </si>
  <si>
    <t>219 548,00</t>
  </si>
  <si>
    <t>400</t>
  </si>
  <si>
    <t>Wytwarzanie i zaopatrywanie w energię elektryczną, gaz i wodę</t>
  </si>
  <si>
    <t>40002</t>
  </si>
  <si>
    <t>Dostarczanie wody</t>
  </si>
  <si>
    <t>1 846 862,00</t>
  </si>
  <si>
    <t>2 277,00</t>
  </si>
  <si>
    <t>131 649,00</t>
  </si>
  <si>
    <t>0</t>
  </si>
  <si>
    <t>9 907 351,00</t>
  </si>
  <si>
    <t>2 281 857,00</t>
  </si>
  <si>
    <t>1 269 107,00</t>
  </si>
  <si>
    <t>105 000,00</t>
  </si>
  <si>
    <t>4 197 357,00</t>
  </si>
  <si>
    <t>33 500,00</t>
  </si>
  <si>
    <t>11 529 957,00</t>
  </si>
  <si>
    <t>8 000 597,00</t>
  </si>
  <si>
    <t>757 423,00</t>
  </si>
  <si>
    <t>288 023,00</t>
  </si>
  <si>
    <t>67 123,00</t>
  </si>
  <si>
    <t>2009</t>
  </si>
  <si>
    <t>11 845,00</t>
  </si>
  <si>
    <t>5 995,00</t>
  </si>
  <si>
    <t>182 480,00</t>
  </si>
  <si>
    <t>4 859 389,00</t>
  </si>
  <si>
    <t>21 100,00</t>
  </si>
  <si>
    <t>2 232,00</t>
  </si>
  <si>
    <t>494,00</t>
  </si>
  <si>
    <t>1 738,00</t>
  </si>
  <si>
    <t>214 800,00</t>
  </si>
  <si>
    <t>212 000,00</t>
  </si>
  <si>
    <t>186 357,00</t>
  </si>
  <si>
    <t>119 952,00</t>
  </si>
  <si>
    <t>Dotacje celowe otrzymane z powiatu na zadania bieżące realizowane na podstawie porozumień (umów) między jednostkami samorządu terytorialnego</t>
  </si>
  <si>
    <t>205 281,00</t>
  </si>
  <si>
    <t>30 425 163,00</t>
  </si>
  <si>
    <t>0870</t>
  </si>
  <si>
    <t>Wpływy ze sprzedaży składników majątkowych</t>
  </si>
  <si>
    <t>1 030 391,00</t>
  </si>
  <si>
    <t>5 570,00</t>
  </si>
  <si>
    <t>1 024 821,00</t>
  </si>
  <si>
    <t>512 885,00</t>
  </si>
  <si>
    <t>2 760 180,00</t>
  </si>
  <si>
    <t>1 729 789,00</t>
  </si>
  <si>
    <t>33 185 343,00</t>
  </si>
  <si>
    <t>1 901 886,00</t>
  </si>
  <si>
    <t>4 520 881,00</t>
  </si>
  <si>
    <t>Wolne środki, o których mowa w art. 217 ust.2 pkt 6 ustawy</t>
  </si>
  <si>
    <t>950</t>
  </si>
  <si>
    <t>511 391,00</t>
  </si>
  <si>
    <t>4 009 490,00</t>
  </si>
  <si>
    <t>2 081 237,00</t>
  </si>
  <si>
    <t>312 000,00</t>
  </si>
  <si>
    <t>1 769 237,00</t>
  </si>
  <si>
    <t>119 649,00</t>
  </si>
  <si>
    <t>3 673 700,00</t>
  </si>
  <si>
    <t>4 016 369,00</t>
  </si>
  <si>
    <t>341 550,00</t>
  </si>
  <si>
    <t>920 202,00</t>
  </si>
  <si>
    <t>2 348 309,00</t>
  </si>
  <si>
    <t xml:space="preserve">Wykonanie </t>
  </si>
  <si>
    <t>Przebudowa nawierzchni ulicy Radosnej wraz z budową kanalizacji deszczowej</t>
  </si>
  <si>
    <t>Utworzenie Centrum Informacji Turystycznej w Domu Kata w Paczkowie</t>
  </si>
  <si>
    <t>Remont dachu budynku ul. Kościuszki 4 w Paczkowie</t>
  </si>
  <si>
    <t>Adaptacja pomieszczeń w PSP Trzeboszowice na serwerownię.</t>
  </si>
  <si>
    <t>18 129,00</t>
  </si>
  <si>
    <t>148 352,00</t>
  </si>
  <si>
    <t>Budowa osadnika i komór na terenie oczyszczlni ścieków Paczkowie</t>
  </si>
  <si>
    <t>57 000,00</t>
  </si>
  <si>
    <t>32 663,00</t>
  </si>
  <si>
    <t>42 093,00</t>
  </si>
  <si>
    <t>1 693 332,00</t>
  </si>
  <si>
    <t>Budowa lini kablowej zasilającej basen miejski w Paczkowie</t>
  </si>
  <si>
    <t>15 800,00</t>
  </si>
  <si>
    <t>Zakup kosiarki samojezdnej</t>
  </si>
  <si>
    <t>Budowa targowiska miejskiego przy ul. Jagiellońskiej w Paczkowie</t>
  </si>
  <si>
    <t>Wyszczególnienie</t>
  </si>
  <si>
    <t xml:space="preserve">% wyk. </t>
  </si>
  <si>
    <t>1 002 267,00</t>
  </si>
  <si>
    <t>2 667 791,00</t>
  </si>
  <si>
    <t>Klasyfik.
§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</si>
</sst>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0.00"/>
    <numFmt numFmtId="174" formatCode="00000"/>
    <numFmt numFmtId="175" formatCode="??0.00"/>
    <numFmt numFmtId="176" formatCode="0000"/>
    <numFmt numFmtId="177" formatCode="????"/>
    <numFmt numFmtId="178" formatCode="???"/>
    <numFmt numFmtId="179" formatCode="??,??0.00"/>
    <numFmt numFmtId="180" formatCode="?????"/>
    <numFmt numFmtId="181" formatCode="?,???,??0.00"/>
    <numFmt numFmtId="182" formatCode="???,??0.00"/>
    <numFmt numFmtId="183" formatCode="?"/>
    <numFmt numFmtId="184" formatCode="?0.00"/>
    <numFmt numFmtId="185" formatCode="??,???,??0.00"/>
    <numFmt numFmtId="186" formatCode="#,##0\ _z_ł"/>
    <numFmt numFmtId="187" formatCode="#,##0.00\ &quot;zł&quot;"/>
    <numFmt numFmtId="188" formatCode="###,###,###"/>
    <numFmt numFmtId="189" formatCode="#,##0.00\ _z_ł"/>
    <numFmt numFmtId="190" formatCode="#,##0\ &quot;zł&quot;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4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5"/>
      <color indexed="8"/>
      <name val="Arial"/>
      <family val="2"/>
    </font>
    <font>
      <i/>
      <sz val="5"/>
      <color indexed="8"/>
      <name val="Arial"/>
      <family val="2"/>
    </font>
    <font>
      <b/>
      <sz val="5"/>
      <color indexed="8"/>
      <name val="Arial"/>
      <family val="2"/>
    </font>
    <font>
      <i/>
      <sz val="8"/>
      <color indexed="8"/>
      <name val="Arial"/>
      <family val="2"/>
    </font>
    <font>
      <sz val="6"/>
      <color indexed="8"/>
      <name val="Arial"/>
      <family val="2"/>
    </font>
    <font>
      <i/>
      <sz val="10"/>
      <color indexed="8"/>
      <name val="Arial"/>
      <family val="2"/>
    </font>
    <font>
      <b/>
      <i/>
      <sz val="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8"/>
      <color indexed="8"/>
      <name val="Times New Roman"/>
      <family val="1"/>
    </font>
    <font>
      <i/>
      <sz val="6"/>
      <color indexed="8"/>
      <name val="Arial"/>
      <family val="2"/>
    </font>
    <font>
      <i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0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190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9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52" applyFont="1" applyFill="1">
      <alignment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53" applyNumberFormat="1" applyFont="1" applyFill="1" applyBorder="1" applyAlignment="1" applyProtection="1">
      <alignment horizontal="left"/>
      <protection locked="0"/>
    </xf>
    <xf numFmtId="4" fontId="3" fillId="0" borderId="0" xfId="53" applyNumberFormat="1" applyFont="1" applyFill="1" applyBorder="1" applyAlignment="1" applyProtection="1">
      <alignment horizontal="left"/>
      <protection locked="0"/>
    </xf>
    <xf numFmtId="4" fontId="13" fillId="0" borderId="0" xfId="53" applyNumberFormat="1" applyFont="1" applyFill="1" applyBorder="1" applyAlignment="1" applyProtection="1">
      <alignment horizontal="left"/>
      <protection locked="0"/>
    </xf>
    <xf numFmtId="4" fontId="13" fillId="0" borderId="0" xfId="53" applyNumberFormat="1" applyFont="1" applyFill="1" applyBorder="1" applyAlignment="1" applyProtection="1">
      <alignment horizontal="right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53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53" applyNumberFormat="1" applyFont="1" applyFill="1" applyBorder="1" applyAlignment="1" applyProtection="1">
      <alignment vertical="center" wrapText="1"/>
      <protection locked="0"/>
    </xf>
    <xf numFmtId="10" fontId="14" fillId="0" borderId="10" xfId="53" applyNumberFormat="1" applyFont="1" applyFill="1" applyBorder="1" applyAlignment="1" applyProtection="1">
      <alignment horizontal="right" vertical="center" wrapText="1"/>
      <protection locked="0"/>
    </xf>
    <xf numFmtId="4" fontId="4" fillId="0" borderId="10" xfId="53" applyNumberFormat="1" applyFont="1" applyFill="1" applyBorder="1" applyAlignment="1" applyProtection="1">
      <alignment horizontal="center" vertical="center"/>
      <protection locked="0"/>
    </xf>
    <xf numFmtId="10" fontId="4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NumberFormat="1" applyFont="1" applyFill="1" applyBorder="1" applyAlignment="1" applyProtection="1">
      <alignment horizontal="center"/>
      <protection locked="0"/>
    </xf>
    <xf numFmtId="0" fontId="12" fillId="0" borderId="10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NumberFormat="1" applyFont="1" applyFill="1" applyBorder="1" applyAlignment="1" applyProtection="1">
      <alignment horizontal="center"/>
      <protection locked="0"/>
    </xf>
    <xf numFmtId="4" fontId="4" fillId="0" borderId="10" xfId="53" applyNumberFormat="1" applyFont="1" applyFill="1" applyBorder="1" applyAlignment="1" applyProtection="1">
      <alignment horizontal="right" vertical="center"/>
      <protection locked="0"/>
    </xf>
    <xf numFmtId="10" fontId="4" fillId="0" borderId="10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NumberFormat="1" applyFont="1" applyFill="1" applyBorder="1" applyAlignment="1" applyProtection="1">
      <alignment horizontal="left"/>
      <protection locked="0"/>
    </xf>
    <xf numFmtId="4" fontId="16" fillId="0" borderId="10" xfId="53" applyNumberFormat="1" applyFont="1" applyFill="1" applyBorder="1" applyAlignment="1" applyProtection="1">
      <alignment horizontal="right" vertical="center"/>
      <protection locked="0"/>
    </xf>
    <xf numFmtId="10" fontId="16" fillId="0" borderId="10" xfId="53" applyNumberFormat="1" applyFont="1" applyFill="1" applyBorder="1" applyAlignment="1" applyProtection="1">
      <alignment horizontal="right" vertical="center"/>
      <protection locked="0"/>
    </xf>
    <xf numFmtId="0" fontId="3" fillId="0" borderId="0" xfId="53" applyNumberFormat="1" applyFont="1" applyFill="1" applyBorder="1" applyAlignment="1" applyProtection="1">
      <alignment horizontal="left"/>
      <protection locked="0"/>
    </xf>
    <xf numFmtId="4" fontId="2" fillId="0" borderId="10" xfId="53" applyNumberFormat="1" applyFont="1" applyFill="1" applyBorder="1" applyAlignment="1" applyProtection="1">
      <alignment horizontal="right" vertical="center"/>
      <protection locked="0"/>
    </xf>
    <xf numFmtId="10" fontId="2" fillId="0" borderId="1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NumberFormat="1" applyFont="1" applyFill="1" applyBorder="1" applyAlignment="1" applyProtection="1">
      <alignment horizontal="left"/>
      <protection locked="0"/>
    </xf>
    <xf numFmtId="4" fontId="4" fillId="0" borderId="13" xfId="53" applyNumberFormat="1" applyFont="1" applyFill="1" applyBorder="1" applyAlignment="1" applyProtection="1">
      <alignment horizontal="right"/>
      <protection locked="0"/>
    </xf>
    <xf numFmtId="4" fontId="4" fillId="0" borderId="0" xfId="53" applyNumberFormat="1" applyFont="1" applyFill="1" applyBorder="1" applyAlignment="1" applyProtection="1">
      <alignment horizontal="right" vertical="center"/>
      <protection locked="0"/>
    </xf>
    <xf numFmtId="10" fontId="4" fillId="0" borderId="0" xfId="53" applyNumberFormat="1" applyFont="1" applyFill="1" applyBorder="1" applyAlignment="1" applyProtection="1">
      <alignment horizontal="right" vertical="center"/>
      <protection locked="0"/>
    </xf>
    <xf numFmtId="49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53" applyNumberFormat="1" applyFont="1" applyFill="1" applyBorder="1" applyAlignment="1" applyProtection="1">
      <alignment horizontal="left" vertical="center" wrapText="1"/>
      <protection locked="0"/>
    </xf>
    <xf numFmtId="4" fontId="16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53" applyNumberFormat="1" applyFill="1" applyBorder="1" applyAlignment="1" applyProtection="1">
      <alignment horizontal="center" vertical="center" wrapText="1"/>
      <protection locked="0"/>
    </xf>
    <xf numFmtId="49" fontId="18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ill="1" applyBorder="1" applyAlignment="1" applyProtection="1">
      <alignment horizontal="left" vertical="center" wrapText="1"/>
      <protection locked="0"/>
    </xf>
    <xf numFmtId="4" fontId="2" fillId="0" borderId="10" xfId="53" applyNumberFormat="1" applyFill="1" applyBorder="1" applyAlignment="1" applyProtection="1">
      <alignment horizontal="right" vertical="center" wrapText="1"/>
      <protection locked="0"/>
    </xf>
    <xf numFmtId="49" fontId="2" fillId="0" borderId="11" xfId="53" applyNumberForma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15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15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53" applyNumberFormat="1" applyFont="1" applyFill="1" applyBorder="1" applyAlignment="1" applyProtection="1">
      <alignment horizontal="left"/>
      <protection locked="0"/>
    </xf>
    <xf numFmtId="4" fontId="4" fillId="0" borderId="14" xfId="53" applyNumberFormat="1" applyFont="1" applyFill="1" applyBorder="1" applyAlignment="1" applyProtection="1">
      <alignment horizontal="right"/>
      <protection locked="0"/>
    </xf>
    <xf numFmtId="4" fontId="2" fillId="0" borderId="14" xfId="53" applyNumberFormat="1" applyFont="1" applyFill="1" applyBorder="1" applyAlignment="1" applyProtection="1">
      <alignment horizontal="right" vertical="center"/>
      <protection locked="0"/>
    </xf>
    <xf numFmtId="10" fontId="2" fillId="0" borderId="14" xfId="53" applyNumberFormat="1" applyFont="1" applyFill="1" applyBorder="1" applyAlignment="1" applyProtection="1">
      <alignment horizontal="right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4" applyFont="1" applyFill="1" applyBorder="1" applyAlignment="1">
      <alignment horizontal="center" vertical="center"/>
      <protection/>
    </xf>
    <xf numFmtId="0" fontId="19" fillId="0" borderId="0" xfId="54" applyFont="1" applyFill="1">
      <alignment/>
      <protection/>
    </xf>
    <xf numFmtId="0" fontId="20" fillId="0" borderId="10" xfId="54" applyFont="1" applyFill="1" applyBorder="1" applyAlignment="1">
      <alignment horizontal="center" vertical="center"/>
      <protection/>
    </xf>
    <xf numFmtId="4" fontId="0" fillId="0" borderId="10" xfId="54" applyNumberFormat="1" applyFont="1" applyFill="1" applyBorder="1" applyAlignment="1">
      <alignment horizontal="right" vertical="center"/>
      <protection/>
    </xf>
    <xf numFmtId="10" fontId="0" fillId="0" borderId="10" xfId="54" applyNumberFormat="1" applyFont="1" applyFill="1" applyBorder="1" applyAlignment="1">
      <alignment horizontal="right" vertical="center"/>
      <protection/>
    </xf>
    <xf numFmtId="4" fontId="1" fillId="0" borderId="10" xfId="54" applyNumberFormat="1" applyFont="1" applyFill="1" applyBorder="1" applyAlignment="1">
      <alignment horizontal="right" vertical="center"/>
      <protection/>
    </xf>
    <xf numFmtId="10" fontId="1" fillId="0" borderId="10" xfId="54" applyNumberFormat="1" applyFont="1" applyFill="1" applyBorder="1" applyAlignment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90" fontId="2" fillId="0" borderId="0" xfId="0" applyNumberFormat="1" applyFont="1" applyFill="1" applyBorder="1" applyAlignment="1" applyProtection="1">
      <alignment horizontal="left"/>
      <protection locked="0"/>
    </xf>
    <xf numFmtId="49" fontId="16" fillId="0" borderId="11" xfId="53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90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10" fontId="2" fillId="0" borderId="0" xfId="0" applyNumberFormat="1" applyFont="1" applyFill="1" applyBorder="1" applyAlignment="1" applyProtection="1">
      <alignment horizontal="left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0" fontId="2" fillId="0" borderId="1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10" fontId="2" fillId="0" borderId="0" xfId="0" applyNumberFormat="1" applyFont="1" applyFill="1" applyBorder="1" applyAlignment="1" applyProtection="1">
      <alignment horizontal="right" vertical="center"/>
      <protection locked="0"/>
    </xf>
    <xf numFmtId="10" fontId="16" fillId="0" borderId="10" xfId="0" applyNumberFormat="1" applyFont="1" applyFill="1" applyBorder="1" applyAlignment="1" applyProtection="1">
      <alignment horizontal="right" vertical="center"/>
      <protection locked="0"/>
    </xf>
    <xf numFmtId="4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10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190" fontId="21" fillId="0" borderId="0" xfId="0" applyNumberFormat="1" applyFont="1" applyFill="1" applyBorder="1" applyAlignment="1" applyProtection="1">
      <alignment horizontal="left"/>
      <protection locked="0"/>
    </xf>
    <xf numFmtId="1" fontId="23" fillId="0" borderId="0" xfId="0" applyNumberFormat="1" applyFont="1" applyFill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" fontId="2" fillId="0" borderId="10" xfId="0" applyNumberFormat="1" applyFont="1" applyFill="1" applyBorder="1" applyAlignment="1" applyProtection="1">
      <alignment horizontal="center" wrapText="1"/>
      <protection locked="0"/>
    </xf>
    <xf numFmtId="1" fontId="22" fillId="0" borderId="10" xfId="0" applyNumberFormat="1" applyFont="1" applyFill="1" applyBorder="1" applyAlignment="1" applyProtection="1">
      <alignment horizontal="center" wrapText="1"/>
      <protection locked="0"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16" fillId="0" borderId="18" xfId="0" applyNumberFormat="1" applyFont="1" applyFill="1" applyBorder="1" applyAlignment="1" applyProtection="1">
      <alignment horizontal="right" vertical="center"/>
      <protection locked="0"/>
    </xf>
    <xf numFmtId="10" fontId="16" fillId="0" borderId="18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" fontId="16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22" fillId="0" borderId="10" xfId="0" applyNumberFormat="1" applyFont="1" applyFill="1" applyBorder="1" applyAlignment="1" applyProtection="1">
      <alignment horizontal="center" wrapText="1"/>
      <protection locked="0"/>
    </xf>
    <xf numFmtId="4" fontId="16" fillId="0" borderId="1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6" fillId="0" borderId="10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42" applyFont="1" applyBorder="1" applyAlignment="1">
      <alignment horizontal="center" vertical="center"/>
      <protection/>
    </xf>
    <xf numFmtId="4" fontId="2" fillId="0" borderId="10" xfId="42" applyNumberFormat="1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left" vertical="center"/>
      <protection/>
    </xf>
    <xf numFmtId="4" fontId="2" fillId="0" borderId="10" xfId="42" applyNumberFormat="1" applyFont="1" applyBorder="1" applyAlignment="1">
      <alignment horizontal="right" vertical="center"/>
      <protection/>
    </xf>
    <xf numFmtId="180" fontId="2" fillId="0" borderId="10" xfId="42" applyNumberFormat="1" applyFont="1" applyBorder="1" applyAlignment="1">
      <alignment horizontal="center" vertical="center"/>
      <protection/>
    </xf>
    <xf numFmtId="177" fontId="2" fillId="0" borderId="10" xfId="42" applyNumberFormat="1" applyFont="1" applyBorder="1" applyAlignment="1">
      <alignment horizontal="center" vertical="center"/>
      <protection/>
    </xf>
    <xf numFmtId="4" fontId="6" fillId="0" borderId="10" xfId="42" applyNumberFormat="1" applyFont="1" applyBorder="1" applyAlignment="1">
      <alignment vertical="center"/>
      <protection/>
    </xf>
    <xf numFmtId="4" fontId="2" fillId="34" borderId="10" xfId="42" applyNumberFormat="1" applyFont="1" applyFill="1" applyBorder="1" applyAlignment="1">
      <alignment horizontal="right" vertical="center"/>
      <protection/>
    </xf>
    <xf numFmtId="4" fontId="16" fillId="0" borderId="19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2" fillId="0" borderId="10" xfId="42" applyFont="1" applyBorder="1" applyAlignment="1">
      <alignment horizontal="center" vertical="center"/>
      <protection/>
    </xf>
    <xf numFmtId="0" fontId="22" fillId="0" borderId="10" xfId="42" applyNumberFormat="1" applyFont="1" applyBorder="1" applyAlignment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10" fontId="2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0" fontId="6" fillId="0" borderId="19" xfId="0" applyNumberFormat="1" applyFont="1" applyFill="1" applyBorder="1" applyAlignment="1">
      <alignment/>
    </xf>
    <xf numFmtId="0" fontId="6" fillId="0" borderId="0" xfId="54" applyFont="1" applyFill="1">
      <alignment/>
      <protection/>
    </xf>
    <xf numFmtId="0" fontId="25" fillId="0" borderId="0" xfId="54" applyFont="1" applyFill="1">
      <alignment/>
      <protection/>
    </xf>
    <xf numFmtId="0" fontId="20" fillId="0" borderId="0" xfId="54" applyFont="1" applyFill="1">
      <alignment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9" xfId="54" applyFont="1" applyFill="1" applyBorder="1">
      <alignment/>
      <protection/>
    </xf>
    <xf numFmtId="0" fontId="6" fillId="0" borderId="19" xfId="54" applyFont="1" applyFill="1" applyBorder="1" applyAlignment="1">
      <alignment horizontal="center"/>
      <protection/>
    </xf>
    <xf numFmtId="0" fontId="6" fillId="0" borderId="19" xfId="54" applyFont="1" applyFill="1" applyBorder="1" applyAlignment="1">
      <alignment horizontal="center" vertical="center"/>
      <protection/>
    </xf>
    <xf numFmtId="0" fontId="20" fillId="0" borderId="19" xfId="54" applyFont="1" applyFill="1" applyBorder="1" applyAlignment="1">
      <alignment horizontal="center" vertical="center"/>
      <protection/>
    </xf>
    <xf numFmtId="10" fontId="25" fillId="0" borderId="19" xfId="54" applyNumberFormat="1" applyFont="1" applyFill="1" applyBorder="1">
      <alignment/>
      <protection/>
    </xf>
    <xf numFmtId="10" fontId="25" fillId="0" borderId="0" xfId="54" applyNumberFormat="1" applyFont="1" applyFill="1">
      <alignment/>
      <protection/>
    </xf>
    <xf numFmtId="10" fontId="6" fillId="0" borderId="19" xfId="54" applyNumberFormat="1" applyFont="1" applyFill="1" applyBorder="1">
      <alignment/>
      <protection/>
    </xf>
    <xf numFmtId="10" fontId="6" fillId="0" borderId="0" xfId="54" applyNumberFormat="1" applyFont="1" applyFill="1">
      <alignment/>
      <protection/>
    </xf>
    <xf numFmtId="4" fontId="25" fillId="0" borderId="19" xfId="54" applyNumberFormat="1" applyFont="1" applyFill="1" applyBorder="1">
      <alignment/>
      <protection/>
    </xf>
    <xf numFmtId="4" fontId="25" fillId="0" borderId="0" xfId="54" applyNumberFormat="1" applyFont="1" applyFill="1">
      <alignment/>
      <protection/>
    </xf>
    <xf numFmtId="4" fontId="6" fillId="0" borderId="19" xfId="54" applyNumberFormat="1" applyFont="1" applyFill="1" applyBorder="1">
      <alignment/>
      <protection/>
    </xf>
    <xf numFmtId="4" fontId="6" fillId="0" borderId="0" xfId="54" applyNumberFormat="1" applyFont="1" applyFill="1">
      <alignment/>
      <protection/>
    </xf>
    <xf numFmtId="10" fontId="26" fillId="0" borderId="19" xfId="54" applyNumberFormat="1" applyFont="1" applyFill="1" applyBorder="1">
      <alignment/>
      <protection/>
    </xf>
    <xf numFmtId="10" fontId="27" fillId="0" borderId="19" xfId="54" applyNumberFormat="1" applyFont="1" applyFill="1" applyBorder="1">
      <alignment/>
      <protection/>
    </xf>
    <xf numFmtId="0" fontId="28" fillId="0" borderId="0" xfId="54" applyFont="1" applyFill="1">
      <alignment/>
      <protection/>
    </xf>
    <xf numFmtId="0" fontId="6" fillId="0" borderId="0" xfId="0" applyFont="1" applyAlignment="1">
      <alignment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9" xfId="54" applyNumberFormat="1" applyFont="1" applyFill="1" applyBorder="1" applyAlignment="1">
      <alignment horizontal="right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9" xfId="54" applyNumberFormat="1" applyFont="1" applyFill="1" applyBorder="1" applyAlignment="1">
      <alignment horizontal="right" vertical="center"/>
      <protection/>
    </xf>
    <xf numFmtId="4" fontId="6" fillId="0" borderId="19" xfId="54" applyNumberFormat="1" applyFont="1" applyFill="1" applyBorder="1" applyAlignment="1">
      <alignment horizontal="center"/>
      <protection/>
    </xf>
    <xf numFmtId="0" fontId="6" fillId="0" borderId="0" xfId="54" applyFont="1" applyFill="1" applyAlignment="1">
      <alignment horizontal="center"/>
      <protection/>
    </xf>
    <xf numFmtId="0" fontId="20" fillId="0" borderId="19" xfId="54" applyNumberFormat="1" applyFont="1" applyFill="1" applyBorder="1" applyAlignment="1">
      <alignment horizontal="center"/>
      <protection/>
    </xf>
    <xf numFmtId="0" fontId="20" fillId="0" borderId="0" xfId="54" applyNumberFormat="1" applyFont="1" applyFill="1" applyAlignment="1">
      <alignment horizontal="center"/>
      <protection/>
    </xf>
    <xf numFmtId="10" fontId="6" fillId="0" borderId="19" xfId="54" applyNumberFormat="1" applyFont="1" applyFill="1" applyBorder="1" applyAlignment="1">
      <alignment horizontal="right" vertical="center"/>
      <protection/>
    </xf>
    <xf numFmtId="10" fontId="26" fillId="0" borderId="19" xfId="54" applyNumberFormat="1" applyFont="1" applyFill="1" applyBorder="1" applyAlignment="1">
      <alignment horizontal="right" vertical="center"/>
      <protection/>
    </xf>
    <xf numFmtId="0" fontId="6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10" fontId="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6" fillId="0" borderId="0" xfId="52" applyFont="1" applyFill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10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>
      <alignment/>
      <protection/>
    </xf>
    <xf numFmtId="10" fontId="6" fillId="0" borderId="10" xfId="52" applyNumberFormat="1" applyFont="1" applyFill="1" applyBorder="1">
      <alignment/>
      <protection/>
    </xf>
    <xf numFmtId="4" fontId="26" fillId="0" borderId="10" xfId="52" applyNumberFormat="1" applyFont="1" applyFill="1" applyBorder="1">
      <alignment/>
      <protection/>
    </xf>
    <xf numFmtId="10" fontId="26" fillId="0" borderId="10" xfId="52" applyNumberFormat="1" applyFont="1" applyFill="1" applyBorder="1">
      <alignment/>
      <protection/>
    </xf>
    <xf numFmtId="4" fontId="29" fillId="0" borderId="10" xfId="52" applyNumberFormat="1" applyFont="1" applyFill="1" applyBorder="1">
      <alignment/>
      <protection/>
    </xf>
    <xf numFmtId="0" fontId="19" fillId="0" borderId="10" xfId="52" applyNumberFormat="1" applyFont="1" applyFill="1" applyBorder="1" applyAlignment="1">
      <alignment horizontal="center" vertical="center"/>
      <protection/>
    </xf>
    <xf numFmtId="0" fontId="19" fillId="0" borderId="0" xfId="52" applyNumberFormat="1" applyFont="1" applyFill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right" vertical="center"/>
      <protection/>
    </xf>
    <xf numFmtId="10" fontId="6" fillId="0" borderId="10" xfId="52" applyNumberFormat="1" applyFont="1" applyFill="1" applyBorder="1" applyAlignment="1">
      <alignment horizontal="right" vertical="center"/>
      <protection/>
    </xf>
    <xf numFmtId="178" fontId="16" fillId="0" borderId="10" xfId="42" applyNumberFormat="1" applyFont="1" applyBorder="1" applyAlignment="1">
      <alignment horizontal="center" vertical="center"/>
      <protection/>
    </xf>
    <xf numFmtId="0" fontId="26" fillId="0" borderId="10" xfId="42" applyFont="1" applyBorder="1" applyAlignment="1">
      <alignment horizontal="center" vertical="center"/>
      <protection/>
    </xf>
    <xf numFmtId="0" fontId="16" fillId="0" borderId="10" xfId="42" applyFont="1" applyBorder="1" applyAlignment="1">
      <alignment horizontal="left" vertical="center"/>
      <protection/>
    </xf>
    <xf numFmtId="4" fontId="16" fillId="0" borderId="10" xfId="42" applyNumberFormat="1" applyFont="1" applyBorder="1" applyAlignment="1">
      <alignment horizontal="right" vertical="center"/>
      <protection/>
    </xf>
    <xf numFmtId="4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9" xfId="54" applyNumberFormat="1" applyFont="1" applyFill="1" applyBorder="1">
      <alignment/>
      <protection/>
    </xf>
    <xf numFmtId="0" fontId="27" fillId="0" borderId="0" xfId="54" applyFont="1" applyFill="1">
      <alignment/>
      <protection/>
    </xf>
    <xf numFmtId="4" fontId="26" fillId="0" borderId="19" xfId="54" applyNumberFormat="1" applyFont="1" applyFill="1" applyBorder="1">
      <alignment/>
      <protection/>
    </xf>
    <xf numFmtId="0" fontId="26" fillId="0" borderId="0" xfId="54" applyFont="1" applyFill="1">
      <alignment/>
      <protection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NumberFormat="1" applyFont="1" applyFill="1" applyBorder="1" applyAlignment="1" applyProtection="1">
      <alignment horizontal="center" vertical="center"/>
      <protection locked="0"/>
    </xf>
    <xf numFmtId="10" fontId="2" fillId="0" borderId="19" xfId="0" applyNumberFormat="1" applyFont="1" applyFill="1" applyBorder="1" applyAlignment="1" applyProtection="1">
      <alignment horizontal="right" vertical="center"/>
      <protection locked="0"/>
    </xf>
    <xf numFmtId="10" fontId="16" fillId="0" borderId="19" xfId="0" applyNumberFormat="1" applyFont="1" applyFill="1" applyBorder="1" applyAlignment="1" applyProtection="1">
      <alignment horizontal="right" vertical="center"/>
      <protection locked="0"/>
    </xf>
    <xf numFmtId="4" fontId="26" fillId="0" borderId="10" xfId="0" applyNumberFormat="1" applyFont="1" applyFill="1" applyBorder="1" applyAlignment="1">
      <alignment/>
    </xf>
    <xf numFmtId="10" fontId="26" fillId="0" borderId="19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" fontId="26" fillId="0" borderId="19" xfId="0" applyNumberFormat="1" applyFont="1" applyFill="1" applyBorder="1" applyAlignment="1">
      <alignment/>
    </xf>
    <xf numFmtId="4" fontId="10" fillId="0" borderId="10" xfId="53" applyNumberFormat="1" applyFont="1" applyFill="1" applyBorder="1" applyAlignment="1" applyProtection="1">
      <alignment vertical="center" wrapText="1"/>
      <protection locked="0"/>
    </xf>
    <xf numFmtId="4" fontId="14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2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20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17" xfId="53" applyNumberFormat="1" applyFont="1" applyFill="1" applyBorder="1" applyAlignment="1" applyProtection="1">
      <alignment horizontal="center" vertical="center" wrapText="1"/>
      <protection locked="0"/>
    </xf>
    <xf numFmtId="4" fontId="10" fillId="0" borderId="22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7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22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3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6" xfId="53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12" fillId="0" borderId="12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4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5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26" xfId="53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16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NumberFormat="1" applyFont="1" applyFill="1" applyBorder="1" applyAlignment="1" applyProtection="1">
      <alignment horizont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7" xfId="0" applyNumberFormat="1" applyFont="1" applyFill="1" applyBorder="1" applyAlignment="1" applyProtection="1">
      <alignment horizontal="right"/>
      <protection locked="0"/>
    </xf>
    <xf numFmtId="0" fontId="16" fillId="0" borderId="28" xfId="0" applyNumberFormat="1" applyFont="1" applyFill="1" applyBorder="1" applyAlignment="1" applyProtection="1">
      <alignment horizontal="right"/>
      <protection locked="0"/>
    </xf>
    <xf numFmtId="0" fontId="16" fillId="0" borderId="29" xfId="0" applyNumberFormat="1" applyFont="1" applyFill="1" applyBorder="1" applyAlignment="1" applyProtection="1">
      <alignment horizontal="right"/>
      <protection locked="0"/>
    </xf>
    <xf numFmtId="0" fontId="6" fillId="0" borderId="23" xfId="42" applyFont="1" applyBorder="1" applyAlignment="1">
      <alignment horizontal="center" vertical="center"/>
      <protection/>
    </xf>
    <xf numFmtId="0" fontId="6" fillId="0" borderId="15" xfId="42" applyFont="1" applyBorder="1" applyAlignment="1">
      <alignment horizontal="center" vertical="center"/>
      <protection/>
    </xf>
    <xf numFmtId="0" fontId="6" fillId="0" borderId="16" xfId="42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Alignment="1">
      <alignment horizontal="lef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akł i GFOŚiGW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5</xdr:row>
      <xdr:rowOff>0</xdr:rowOff>
    </xdr:from>
    <xdr:to>
      <xdr:col>3</xdr:col>
      <xdr:colOff>2705100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552575" y="685800"/>
          <a:ext cx="2705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466725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742950" y="4686300"/>
          <a:ext cx="466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466725</xdr:colOff>
      <xdr:row>49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742950" y="7924800"/>
          <a:ext cx="466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showGridLines="0" zoomScalePageLayoutView="0" workbookViewId="0" topLeftCell="A182">
      <selection activeCell="E145" sqref="E145"/>
    </sheetView>
  </sheetViews>
  <sheetFormatPr defaultColWidth="9.140625" defaultRowHeight="12.75"/>
  <cols>
    <col min="1" max="1" width="10.00390625" style="42" bestFit="1" customWidth="1"/>
    <col min="2" max="2" width="8.140625" style="42" bestFit="1" customWidth="1"/>
    <col min="3" max="3" width="4.421875" style="42" bestFit="1" customWidth="1"/>
    <col min="4" max="4" width="42.28125" style="42" customWidth="1"/>
    <col min="5" max="5" width="12.421875" style="49" bestFit="1" customWidth="1"/>
    <col min="6" max="6" width="11.00390625" style="50" customWidth="1"/>
    <col min="7" max="7" width="8.00390625" style="51" bestFit="1" customWidth="1"/>
    <col min="8" max="16384" width="9.140625" style="42" customWidth="1"/>
  </cols>
  <sheetData>
    <row r="1" spans="1:7" s="37" customFormat="1" ht="42.75" customHeight="1">
      <c r="A1" s="52" t="s">
        <v>0</v>
      </c>
      <c r="B1" s="52" t="s">
        <v>1</v>
      </c>
      <c r="C1" s="53" t="s">
        <v>146</v>
      </c>
      <c r="D1" s="52" t="s">
        <v>147</v>
      </c>
      <c r="E1" s="54" t="s">
        <v>111</v>
      </c>
      <c r="F1" s="35" t="s">
        <v>1004</v>
      </c>
      <c r="G1" s="36" t="s">
        <v>1005</v>
      </c>
    </row>
    <row r="2" spans="1:7" s="39" customFormat="1" ht="13.5" customHeight="1">
      <c r="A2" s="55" t="s">
        <v>148</v>
      </c>
      <c r="B2" s="55" t="s">
        <v>149</v>
      </c>
      <c r="C2" s="56" t="s">
        <v>150</v>
      </c>
      <c r="D2" s="55" t="s">
        <v>151</v>
      </c>
      <c r="E2" s="22" t="s">
        <v>152</v>
      </c>
      <c r="F2" s="38">
        <v>6</v>
      </c>
      <c r="G2" s="38">
        <v>7</v>
      </c>
    </row>
    <row r="3" spans="1:7" ht="13.5" customHeight="1">
      <c r="A3" s="57" t="s">
        <v>108</v>
      </c>
      <c r="B3" s="57"/>
      <c r="C3" s="57"/>
      <c r="D3" s="57"/>
      <c r="E3" s="58"/>
      <c r="F3" s="40"/>
      <c r="G3" s="41"/>
    </row>
    <row r="4" spans="1:7" s="45" customFormat="1" ht="13.5" customHeight="1">
      <c r="A4" s="59" t="s">
        <v>153</v>
      </c>
      <c r="B4" s="60"/>
      <c r="C4" s="61"/>
      <c r="D4" s="62" t="s">
        <v>3</v>
      </c>
      <c r="E4" s="63" t="s">
        <v>1006</v>
      </c>
      <c r="F4" s="43">
        <f>SUM(F6)</f>
        <v>218245.4</v>
      </c>
      <c r="G4" s="44">
        <f>F4/E4</f>
        <v>0.9940669010876892</v>
      </c>
    </row>
    <row r="5" spans="1:7" ht="42.75" customHeight="1">
      <c r="A5" s="64"/>
      <c r="B5" s="65"/>
      <c r="C5" s="66"/>
      <c r="D5" s="67" t="s">
        <v>155</v>
      </c>
      <c r="E5" s="68" t="s">
        <v>156</v>
      </c>
      <c r="F5" s="46">
        <v>0</v>
      </c>
      <c r="G5" s="47" t="s">
        <v>1003</v>
      </c>
    </row>
    <row r="6" spans="1:7" ht="13.5" customHeight="1">
      <c r="A6" s="65"/>
      <c r="B6" s="64" t="s">
        <v>157</v>
      </c>
      <c r="C6" s="66"/>
      <c r="D6" s="67" t="s">
        <v>4</v>
      </c>
      <c r="E6" s="68" t="s">
        <v>1006</v>
      </c>
      <c r="F6" s="46">
        <f>SUM(F8:F9)</f>
        <v>218245.4</v>
      </c>
      <c r="G6" s="47">
        <f aca="true" t="shared" si="0" ref="G6:G68">F6/E6</f>
        <v>0.9940669010876892</v>
      </c>
    </row>
    <row r="7" spans="1:7" ht="42.75" customHeight="1">
      <c r="A7" s="65"/>
      <c r="B7" s="64"/>
      <c r="C7" s="66"/>
      <c r="D7" s="67" t="s">
        <v>155</v>
      </c>
      <c r="E7" s="68" t="s">
        <v>156</v>
      </c>
      <c r="F7" s="46">
        <v>0</v>
      </c>
      <c r="G7" s="47" t="s">
        <v>1003</v>
      </c>
    </row>
    <row r="8" spans="1:7" ht="54" customHeight="1">
      <c r="A8" s="65"/>
      <c r="B8" s="65"/>
      <c r="C8" s="69" t="s">
        <v>158</v>
      </c>
      <c r="D8" s="67" t="s">
        <v>159</v>
      </c>
      <c r="E8" s="68" t="s">
        <v>154</v>
      </c>
      <c r="F8" s="46">
        <v>0</v>
      </c>
      <c r="G8" s="47" t="s">
        <v>1003</v>
      </c>
    </row>
    <row r="9" spans="1:7" ht="43.5" customHeight="1">
      <c r="A9" s="65"/>
      <c r="B9" s="65"/>
      <c r="C9" s="69" t="s">
        <v>181</v>
      </c>
      <c r="D9" s="67" t="s">
        <v>182</v>
      </c>
      <c r="E9" s="68" t="s">
        <v>745</v>
      </c>
      <c r="F9" s="46">
        <v>218245.4</v>
      </c>
      <c r="G9" s="47" t="s">
        <v>1003</v>
      </c>
    </row>
    <row r="10" spans="1:7" s="45" customFormat="1" ht="22.5">
      <c r="A10" s="59" t="s">
        <v>1007</v>
      </c>
      <c r="B10" s="60"/>
      <c r="C10" s="61"/>
      <c r="D10" s="62" t="s">
        <v>1008</v>
      </c>
      <c r="E10" s="63">
        <v>0</v>
      </c>
      <c r="F10" s="43">
        <f>SUM(F12)</f>
        <v>0.85</v>
      </c>
      <c r="G10" s="44" t="s">
        <v>1003</v>
      </c>
    </row>
    <row r="11" spans="1:7" ht="39" customHeight="1">
      <c r="A11" s="64"/>
      <c r="B11" s="65"/>
      <c r="C11" s="66"/>
      <c r="D11" s="67" t="s">
        <v>155</v>
      </c>
      <c r="E11" s="68">
        <v>0</v>
      </c>
      <c r="F11" s="46">
        <v>0</v>
      </c>
      <c r="G11" s="47" t="s">
        <v>1003</v>
      </c>
    </row>
    <row r="12" spans="1:7" ht="15">
      <c r="A12" s="65"/>
      <c r="B12" s="70" t="s">
        <v>1009</v>
      </c>
      <c r="C12" s="66"/>
      <c r="D12" s="71" t="s">
        <v>1010</v>
      </c>
      <c r="E12" s="68">
        <v>0</v>
      </c>
      <c r="F12" s="46">
        <f>SUM(F14)</f>
        <v>0.85</v>
      </c>
      <c r="G12" s="47" t="s">
        <v>1003</v>
      </c>
    </row>
    <row r="13" spans="1:7" ht="39" customHeight="1">
      <c r="A13" s="65"/>
      <c r="B13" s="64"/>
      <c r="C13" s="66"/>
      <c r="D13" s="67" t="s">
        <v>155</v>
      </c>
      <c r="E13" s="68">
        <v>0</v>
      </c>
      <c r="F13" s="46">
        <v>0</v>
      </c>
      <c r="G13" s="47" t="s">
        <v>1003</v>
      </c>
    </row>
    <row r="14" spans="1:7" ht="56.25">
      <c r="A14" s="65"/>
      <c r="B14" s="65"/>
      <c r="C14" s="72" t="s">
        <v>277</v>
      </c>
      <c r="D14" s="67" t="s">
        <v>278</v>
      </c>
      <c r="E14" s="68">
        <v>0</v>
      </c>
      <c r="F14" s="46">
        <v>0.85</v>
      </c>
      <c r="G14" s="47" t="s">
        <v>1003</v>
      </c>
    </row>
    <row r="15" spans="1:7" s="45" customFormat="1" ht="13.5" customHeight="1">
      <c r="A15" s="59" t="s">
        <v>160</v>
      </c>
      <c r="B15" s="60"/>
      <c r="C15" s="61"/>
      <c r="D15" s="62" t="s">
        <v>5</v>
      </c>
      <c r="E15" s="63" t="s">
        <v>362</v>
      </c>
      <c r="F15" s="43">
        <f>SUM(F17)</f>
        <v>12206.680000000002</v>
      </c>
      <c r="G15" s="44">
        <f t="shared" si="0"/>
        <v>0.7629175000000001</v>
      </c>
    </row>
    <row r="16" spans="1:7" ht="42.75" customHeight="1">
      <c r="A16" s="64"/>
      <c r="B16" s="65"/>
      <c r="C16" s="66"/>
      <c r="D16" s="67" t="s">
        <v>155</v>
      </c>
      <c r="E16" s="68" t="s">
        <v>156</v>
      </c>
      <c r="F16" s="46">
        <v>0</v>
      </c>
      <c r="G16" s="47" t="s">
        <v>1003</v>
      </c>
    </row>
    <row r="17" spans="1:7" ht="13.5" customHeight="1">
      <c r="A17" s="65"/>
      <c r="B17" s="64" t="s">
        <v>162</v>
      </c>
      <c r="C17" s="66"/>
      <c r="D17" s="67" t="s">
        <v>6</v>
      </c>
      <c r="E17" s="68" t="s">
        <v>362</v>
      </c>
      <c r="F17" s="46">
        <f>SUM(F19:F21)</f>
        <v>12206.680000000002</v>
      </c>
      <c r="G17" s="47">
        <f t="shared" si="0"/>
        <v>0.7629175000000001</v>
      </c>
    </row>
    <row r="18" spans="1:7" ht="42.75" customHeight="1">
      <c r="A18" s="65"/>
      <c r="B18" s="64"/>
      <c r="C18" s="66"/>
      <c r="D18" s="67" t="s">
        <v>155</v>
      </c>
      <c r="E18" s="68" t="s">
        <v>156</v>
      </c>
      <c r="F18" s="46">
        <v>0</v>
      </c>
      <c r="G18" s="47" t="s">
        <v>1003</v>
      </c>
    </row>
    <row r="19" spans="1:7" ht="15" customHeight="1">
      <c r="A19" s="65"/>
      <c r="B19" s="65"/>
      <c r="C19" s="69" t="s">
        <v>163</v>
      </c>
      <c r="D19" s="67" t="s">
        <v>30</v>
      </c>
      <c r="E19" s="68" t="s">
        <v>161</v>
      </c>
      <c r="F19" s="46">
        <v>11364.7</v>
      </c>
      <c r="G19" s="47">
        <f t="shared" si="0"/>
        <v>0.7576466666666667</v>
      </c>
    </row>
    <row r="20" spans="1:7" ht="15" customHeight="1">
      <c r="A20" s="65"/>
      <c r="B20" s="65"/>
      <c r="C20" s="72" t="s">
        <v>246</v>
      </c>
      <c r="D20" s="67" t="s">
        <v>32</v>
      </c>
      <c r="E20" s="73">
        <v>0</v>
      </c>
      <c r="F20" s="46">
        <v>202.7</v>
      </c>
      <c r="G20" s="47" t="s">
        <v>1003</v>
      </c>
    </row>
    <row r="21" spans="1:7" ht="15" customHeight="1">
      <c r="A21" s="65"/>
      <c r="B21" s="65"/>
      <c r="C21" s="69" t="s">
        <v>255</v>
      </c>
      <c r="D21" s="67" t="s">
        <v>48</v>
      </c>
      <c r="E21" s="68" t="s">
        <v>293</v>
      </c>
      <c r="F21" s="46">
        <v>639.28</v>
      </c>
      <c r="G21" s="47">
        <f t="shared" si="0"/>
        <v>0.63928</v>
      </c>
    </row>
    <row r="22" spans="1:7" s="45" customFormat="1" ht="13.5" customHeight="1">
      <c r="A22" s="59" t="s">
        <v>164</v>
      </c>
      <c r="B22" s="60"/>
      <c r="C22" s="61"/>
      <c r="D22" s="62" t="s">
        <v>7</v>
      </c>
      <c r="E22" s="63" t="s">
        <v>1011</v>
      </c>
      <c r="F22" s="43">
        <f>SUM(F24)</f>
        <v>703245.5199999999</v>
      </c>
      <c r="G22" s="44">
        <f t="shared" si="0"/>
        <v>0.3807785963434192</v>
      </c>
    </row>
    <row r="23" spans="1:7" ht="42.75" customHeight="1">
      <c r="A23" s="64"/>
      <c r="B23" s="65"/>
      <c r="C23" s="66"/>
      <c r="D23" s="67" t="s">
        <v>155</v>
      </c>
      <c r="E23" s="68" t="s">
        <v>156</v>
      </c>
      <c r="F23" s="46">
        <v>0</v>
      </c>
      <c r="G23" s="47" t="s">
        <v>1003</v>
      </c>
    </row>
    <row r="24" spans="1:7" ht="13.5" customHeight="1">
      <c r="A24" s="65"/>
      <c r="B24" s="64" t="s">
        <v>165</v>
      </c>
      <c r="C24" s="66"/>
      <c r="D24" s="67" t="s">
        <v>8</v>
      </c>
      <c r="E24" s="68" t="s">
        <v>1011</v>
      </c>
      <c r="F24" s="46">
        <f>SUM(F26:F31)</f>
        <v>703245.5199999999</v>
      </c>
      <c r="G24" s="47">
        <f t="shared" si="0"/>
        <v>0.3807785963434192</v>
      </c>
    </row>
    <row r="25" spans="1:7" ht="42.75" customHeight="1">
      <c r="A25" s="65"/>
      <c r="B25" s="64"/>
      <c r="C25" s="66"/>
      <c r="D25" s="67" t="s">
        <v>155</v>
      </c>
      <c r="E25" s="68" t="s">
        <v>156</v>
      </c>
      <c r="F25" s="46">
        <v>0</v>
      </c>
      <c r="G25" s="47" t="s">
        <v>1003</v>
      </c>
    </row>
    <row r="26" spans="1:7" ht="25.5" customHeight="1">
      <c r="A26" s="65"/>
      <c r="B26" s="65"/>
      <c r="C26" s="69" t="s">
        <v>166</v>
      </c>
      <c r="D26" s="67" t="s">
        <v>167</v>
      </c>
      <c r="E26" s="68" t="s">
        <v>168</v>
      </c>
      <c r="F26" s="46">
        <v>122356.48</v>
      </c>
      <c r="G26" s="47">
        <f t="shared" si="0"/>
        <v>0.6117824</v>
      </c>
    </row>
    <row r="27" spans="1:7" ht="34.5" customHeight="1">
      <c r="A27" s="65"/>
      <c r="B27" s="65"/>
      <c r="C27" s="69" t="s">
        <v>169</v>
      </c>
      <c r="D27" s="67" t="s">
        <v>170</v>
      </c>
      <c r="E27" s="68" t="s">
        <v>171</v>
      </c>
      <c r="F27" s="46">
        <v>4012.55</v>
      </c>
      <c r="G27" s="47">
        <f t="shared" si="0"/>
        <v>0.06687583333333334</v>
      </c>
    </row>
    <row r="28" spans="1:7" ht="54" customHeight="1">
      <c r="A28" s="65"/>
      <c r="B28" s="65"/>
      <c r="C28" s="69" t="s">
        <v>158</v>
      </c>
      <c r="D28" s="67" t="s">
        <v>159</v>
      </c>
      <c r="E28" s="68" t="s">
        <v>172</v>
      </c>
      <c r="F28" s="46">
        <v>556580.57</v>
      </c>
      <c r="G28" s="47">
        <f t="shared" si="0"/>
        <v>0.35494285705175416</v>
      </c>
    </row>
    <row r="29" spans="1:7" ht="15" customHeight="1">
      <c r="A29" s="65"/>
      <c r="B29" s="65"/>
      <c r="C29" s="69" t="s">
        <v>173</v>
      </c>
      <c r="D29" s="67" t="s">
        <v>31</v>
      </c>
      <c r="E29" s="68" t="s">
        <v>174</v>
      </c>
      <c r="F29" s="46">
        <v>8723.37</v>
      </c>
      <c r="G29" s="47">
        <f t="shared" si="0"/>
        <v>0.5627980645161291</v>
      </c>
    </row>
    <row r="30" spans="1:7" ht="15" customHeight="1">
      <c r="A30" s="65"/>
      <c r="B30" s="65"/>
      <c r="C30" s="69" t="s">
        <v>246</v>
      </c>
      <c r="D30" s="67" t="s">
        <v>32</v>
      </c>
      <c r="E30" s="68" t="s">
        <v>293</v>
      </c>
      <c r="F30" s="46">
        <v>1725.95</v>
      </c>
      <c r="G30" s="47">
        <f t="shared" si="0"/>
        <v>1.72595</v>
      </c>
    </row>
    <row r="31" spans="1:7" ht="15" customHeight="1">
      <c r="A31" s="65"/>
      <c r="B31" s="65"/>
      <c r="C31" s="69" t="s">
        <v>255</v>
      </c>
      <c r="D31" s="67" t="s">
        <v>48</v>
      </c>
      <c r="E31" s="68" t="s">
        <v>1012</v>
      </c>
      <c r="F31" s="46">
        <v>9846.6</v>
      </c>
      <c r="G31" s="47">
        <f t="shared" si="0"/>
        <v>4.32437417654809</v>
      </c>
    </row>
    <row r="32" spans="1:7" s="45" customFormat="1" ht="13.5" customHeight="1">
      <c r="A32" s="59" t="s">
        <v>175</v>
      </c>
      <c r="B32" s="60"/>
      <c r="C32" s="61"/>
      <c r="D32" s="62" t="s">
        <v>59</v>
      </c>
      <c r="E32" s="63" t="s">
        <v>176</v>
      </c>
      <c r="F32" s="43">
        <f>SUM(F34)</f>
        <v>11459.71</v>
      </c>
      <c r="G32" s="44">
        <f t="shared" si="0"/>
        <v>0.5355004672897196</v>
      </c>
    </row>
    <row r="33" spans="1:7" ht="42.75" customHeight="1">
      <c r="A33" s="64"/>
      <c r="B33" s="65"/>
      <c r="C33" s="66"/>
      <c r="D33" s="67" t="s">
        <v>155</v>
      </c>
      <c r="E33" s="68" t="s">
        <v>156</v>
      </c>
      <c r="F33" s="46">
        <v>0</v>
      </c>
      <c r="G33" s="47" t="s">
        <v>1003</v>
      </c>
    </row>
    <row r="34" spans="1:7" ht="13.5" customHeight="1">
      <c r="A34" s="65"/>
      <c r="B34" s="64" t="s">
        <v>177</v>
      </c>
      <c r="C34" s="66"/>
      <c r="D34" s="67" t="s">
        <v>62</v>
      </c>
      <c r="E34" s="68" t="s">
        <v>176</v>
      </c>
      <c r="F34" s="46">
        <f>SUM(F36)</f>
        <v>11459.71</v>
      </c>
      <c r="G34" s="47">
        <f t="shared" si="0"/>
        <v>0.5355004672897196</v>
      </c>
    </row>
    <row r="35" spans="1:7" ht="42.75" customHeight="1">
      <c r="A35" s="65"/>
      <c r="B35" s="64"/>
      <c r="C35" s="66"/>
      <c r="D35" s="67" t="s">
        <v>155</v>
      </c>
      <c r="E35" s="68" t="s">
        <v>156</v>
      </c>
      <c r="F35" s="46">
        <v>0</v>
      </c>
      <c r="G35" s="47" t="s">
        <v>1003</v>
      </c>
    </row>
    <row r="36" spans="1:7" ht="54" customHeight="1">
      <c r="A36" s="65"/>
      <c r="B36" s="65"/>
      <c r="C36" s="69" t="s">
        <v>158</v>
      </c>
      <c r="D36" s="67" t="s">
        <v>159</v>
      </c>
      <c r="E36" s="68" t="s">
        <v>176</v>
      </c>
      <c r="F36" s="46">
        <v>11459.71</v>
      </c>
      <c r="G36" s="47">
        <f t="shared" si="0"/>
        <v>0.5355004672897196</v>
      </c>
    </row>
    <row r="37" spans="1:7" s="45" customFormat="1" ht="13.5" customHeight="1">
      <c r="A37" s="59" t="s">
        <v>178</v>
      </c>
      <c r="B37" s="60"/>
      <c r="C37" s="61"/>
      <c r="D37" s="62" t="s">
        <v>9</v>
      </c>
      <c r="E37" s="63" t="s">
        <v>1013</v>
      </c>
      <c r="F37" s="43">
        <f>SUM(F39,F43,F48,F51)</f>
        <v>82297.5</v>
      </c>
      <c r="G37" s="44">
        <f t="shared" si="0"/>
        <v>0.6251281817560331</v>
      </c>
    </row>
    <row r="38" spans="1:7" ht="42.75" customHeight="1">
      <c r="A38" s="64"/>
      <c r="B38" s="65"/>
      <c r="C38" s="66"/>
      <c r="D38" s="67" t="s">
        <v>155</v>
      </c>
      <c r="E38" s="68" t="s">
        <v>156</v>
      </c>
      <c r="F38" s="46">
        <v>0</v>
      </c>
      <c r="G38" s="47" t="s">
        <v>1003</v>
      </c>
    </row>
    <row r="39" spans="1:7" ht="13.5" customHeight="1">
      <c r="A39" s="65"/>
      <c r="B39" s="64" t="s">
        <v>180</v>
      </c>
      <c r="C39" s="66"/>
      <c r="D39" s="67" t="s">
        <v>10</v>
      </c>
      <c r="E39" s="68" t="s">
        <v>179</v>
      </c>
      <c r="F39" s="46">
        <f>SUM(F41:F42)</f>
        <v>53633.6</v>
      </c>
      <c r="G39" s="47">
        <f t="shared" si="0"/>
        <v>0.5001967824667755</v>
      </c>
    </row>
    <row r="40" spans="1:7" ht="42.75" customHeight="1">
      <c r="A40" s="65"/>
      <c r="B40" s="64"/>
      <c r="C40" s="66"/>
      <c r="D40" s="67" t="s">
        <v>155</v>
      </c>
      <c r="E40" s="68" t="s">
        <v>156</v>
      </c>
      <c r="F40" s="46">
        <v>0</v>
      </c>
      <c r="G40" s="47" t="s">
        <v>1003</v>
      </c>
    </row>
    <row r="41" spans="1:7" ht="15">
      <c r="A41" s="65"/>
      <c r="B41" s="64"/>
      <c r="C41" s="69" t="s">
        <v>255</v>
      </c>
      <c r="D41" s="67" t="s">
        <v>48</v>
      </c>
      <c r="E41" s="73" t="s">
        <v>1014</v>
      </c>
      <c r="F41" s="46">
        <v>18.6</v>
      </c>
      <c r="G41" s="47" t="s">
        <v>1003</v>
      </c>
    </row>
    <row r="42" spans="1:7" ht="43.5" customHeight="1">
      <c r="A42" s="65"/>
      <c r="B42" s="65"/>
      <c r="C42" s="69" t="s">
        <v>181</v>
      </c>
      <c r="D42" s="67" t="s">
        <v>182</v>
      </c>
      <c r="E42" s="68" t="s">
        <v>179</v>
      </c>
      <c r="F42" s="46">
        <v>53615</v>
      </c>
      <c r="G42" s="47">
        <f t="shared" si="0"/>
        <v>0.5000233154581487</v>
      </c>
    </row>
    <row r="43" spans="1:7" ht="13.5" customHeight="1">
      <c r="A43" s="65"/>
      <c r="B43" s="64" t="s">
        <v>417</v>
      </c>
      <c r="C43" s="66"/>
      <c r="D43" s="67" t="s">
        <v>67</v>
      </c>
      <c r="E43" s="68" t="s">
        <v>196</v>
      </c>
      <c r="F43" s="46">
        <f>SUM(F45:F47)</f>
        <v>13712.869999999999</v>
      </c>
      <c r="G43" s="47">
        <f t="shared" si="0"/>
        <v>1.1427391666666666</v>
      </c>
    </row>
    <row r="44" spans="1:7" ht="42.75" customHeight="1">
      <c r="A44" s="65"/>
      <c r="B44" s="64"/>
      <c r="C44" s="66"/>
      <c r="D44" s="67" t="s">
        <v>155</v>
      </c>
      <c r="E44" s="68" t="s">
        <v>156</v>
      </c>
      <c r="F44" s="46">
        <v>0</v>
      </c>
      <c r="G44" s="47" t="s">
        <v>1003</v>
      </c>
    </row>
    <row r="45" spans="1:7" ht="25.5" customHeight="1">
      <c r="A45" s="65"/>
      <c r="B45" s="65"/>
      <c r="C45" s="69" t="s">
        <v>192</v>
      </c>
      <c r="D45" s="67" t="s">
        <v>129</v>
      </c>
      <c r="E45" s="68" t="s">
        <v>273</v>
      </c>
      <c r="F45" s="46">
        <v>10000</v>
      </c>
      <c r="G45" s="47">
        <f t="shared" si="0"/>
        <v>1</v>
      </c>
    </row>
    <row r="46" spans="1:7" ht="25.5" customHeight="1">
      <c r="A46" s="65"/>
      <c r="B46" s="65"/>
      <c r="C46" s="69" t="s">
        <v>163</v>
      </c>
      <c r="D46" s="67" t="s">
        <v>30</v>
      </c>
      <c r="E46" s="68">
        <v>0</v>
      </c>
      <c r="F46" s="46">
        <v>7.5</v>
      </c>
      <c r="G46" s="47" t="s">
        <v>1003</v>
      </c>
    </row>
    <row r="47" spans="1:7" ht="15" customHeight="1">
      <c r="A47" s="65"/>
      <c r="B47" s="65"/>
      <c r="C47" s="69" t="s">
        <v>255</v>
      </c>
      <c r="D47" s="67" t="s">
        <v>48</v>
      </c>
      <c r="E47" s="68" t="s">
        <v>373</v>
      </c>
      <c r="F47" s="46">
        <v>3705.37</v>
      </c>
      <c r="G47" s="47">
        <f t="shared" si="0"/>
        <v>1.852685</v>
      </c>
    </row>
    <row r="48" spans="1:7" ht="13.5" customHeight="1">
      <c r="A48" s="65"/>
      <c r="B48" s="64" t="s">
        <v>782</v>
      </c>
      <c r="C48" s="66"/>
      <c r="D48" s="67" t="s">
        <v>783</v>
      </c>
      <c r="E48" s="68" t="s">
        <v>784</v>
      </c>
      <c r="F48" s="46">
        <f>SUM(F50)</f>
        <v>12424</v>
      </c>
      <c r="G48" s="47">
        <f t="shared" si="0"/>
        <v>1</v>
      </c>
    </row>
    <row r="49" spans="1:7" ht="42.75" customHeight="1">
      <c r="A49" s="65"/>
      <c r="B49" s="64"/>
      <c r="C49" s="66"/>
      <c r="D49" s="67" t="s">
        <v>155</v>
      </c>
      <c r="E49" s="68" t="s">
        <v>156</v>
      </c>
      <c r="F49" s="46">
        <v>0</v>
      </c>
      <c r="G49" s="47" t="s">
        <v>1003</v>
      </c>
    </row>
    <row r="50" spans="1:7" ht="43.5" customHeight="1">
      <c r="A50" s="65"/>
      <c r="B50" s="65"/>
      <c r="C50" s="69" t="s">
        <v>181</v>
      </c>
      <c r="D50" s="67" t="s">
        <v>182</v>
      </c>
      <c r="E50" s="68" t="s">
        <v>784</v>
      </c>
      <c r="F50" s="46">
        <v>12424</v>
      </c>
      <c r="G50" s="47">
        <f t="shared" si="0"/>
        <v>1</v>
      </c>
    </row>
    <row r="51" spans="1:7" s="48" customFormat="1" ht="18" customHeight="1">
      <c r="A51" s="70"/>
      <c r="B51" s="70" t="s">
        <v>441</v>
      </c>
      <c r="C51" s="72"/>
      <c r="D51" s="71" t="s">
        <v>4</v>
      </c>
      <c r="E51" s="73">
        <v>0</v>
      </c>
      <c r="F51" s="46">
        <f>SUM(F53)</f>
        <v>2527.03</v>
      </c>
      <c r="G51" s="47" t="s">
        <v>1003</v>
      </c>
    </row>
    <row r="52" spans="1:7" ht="43.5" customHeight="1">
      <c r="A52" s="65"/>
      <c r="B52" s="65"/>
      <c r="C52" s="66"/>
      <c r="D52" s="67" t="s">
        <v>155</v>
      </c>
      <c r="E52" s="68" t="s">
        <v>156</v>
      </c>
      <c r="F52" s="46">
        <v>0</v>
      </c>
      <c r="G52" s="47" t="s">
        <v>1003</v>
      </c>
    </row>
    <row r="53" spans="1:7" ht="15">
      <c r="A53" s="65"/>
      <c r="B53" s="65"/>
      <c r="C53" s="69" t="s">
        <v>255</v>
      </c>
      <c r="D53" s="67" t="s">
        <v>48</v>
      </c>
      <c r="E53" s="68">
        <v>0</v>
      </c>
      <c r="F53" s="46">
        <v>2527.03</v>
      </c>
      <c r="G53" s="47" t="s">
        <v>1003</v>
      </c>
    </row>
    <row r="54" spans="1:7" s="45" customFormat="1" ht="29.25" customHeight="1">
      <c r="A54" s="59" t="s">
        <v>183</v>
      </c>
      <c r="B54" s="60"/>
      <c r="C54" s="61"/>
      <c r="D54" s="62" t="s">
        <v>184</v>
      </c>
      <c r="E54" s="63" t="s">
        <v>185</v>
      </c>
      <c r="F54" s="43">
        <f>SUM(F56)</f>
        <v>1134</v>
      </c>
      <c r="G54" s="44">
        <f t="shared" si="0"/>
        <v>0.49911971830985913</v>
      </c>
    </row>
    <row r="55" spans="1:7" ht="42.75" customHeight="1">
      <c r="A55" s="64"/>
      <c r="B55" s="65"/>
      <c r="C55" s="66"/>
      <c r="D55" s="67" t="s">
        <v>155</v>
      </c>
      <c r="E55" s="68" t="s">
        <v>156</v>
      </c>
      <c r="F55" s="46">
        <v>0</v>
      </c>
      <c r="G55" s="47" t="s">
        <v>1003</v>
      </c>
    </row>
    <row r="56" spans="1:7" ht="22.5">
      <c r="A56" s="65"/>
      <c r="B56" s="64" t="s">
        <v>186</v>
      </c>
      <c r="C56" s="66"/>
      <c r="D56" s="67" t="s">
        <v>124</v>
      </c>
      <c r="E56" s="68" t="s">
        <v>185</v>
      </c>
      <c r="F56" s="46">
        <f>SUM(F58)</f>
        <v>1134</v>
      </c>
      <c r="G56" s="47">
        <f t="shared" si="0"/>
        <v>0.49911971830985913</v>
      </c>
    </row>
    <row r="57" spans="1:7" ht="42.75" customHeight="1">
      <c r="A57" s="65"/>
      <c r="B57" s="64"/>
      <c r="C57" s="66"/>
      <c r="D57" s="67" t="s">
        <v>155</v>
      </c>
      <c r="E57" s="68" t="s">
        <v>156</v>
      </c>
      <c r="F57" s="46">
        <v>0</v>
      </c>
      <c r="G57" s="47" t="s">
        <v>1003</v>
      </c>
    </row>
    <row r="58" spans="1:7" ht="43.5" customHeight="1">
      <c r="A58" s="65"/>
      <c r="B58" s="65"/>
      <c r="C58" s="69" t="s">
        <v>181</v>
      </c>
      <c r="D58" s="67" t="s">
        <v>182</v>
      </c>
      <c r="E58" s="68" t="s">
        <v>185</v>
      </c>
      <c r="F58" s="46">
        <v>1134</v>
      </c>
      <c r="G58" s="47">
        <f t="shared" si="0"/>
        <v>0.49911971830985913</v>
      </c>
    </row>
    <row r="59" spans="1:7" s="45" customFormat="1" ht="13.5" customHeight="1">
      <c r="A59" s="59" t="s">
        <v>187</v>
      </c>
      <c r="B59" s="60"/>
      <c r="C59" s="61"/>
      <c r="D59" s="62" t="s">
        <v>119</v>
      </c>
      <c r="E59" s="63" t="s">
        <v>154</v>
      </c>
      <c r="F59" s="43">
        <v>0</v>
      </c>
      <c r="G59" s="44">
        <f t="shared" si="0"/>
        <v>0</v>
      </c>
    </row>
    <row r="60" spans="1:7" ht="42.75" customHeight="1">
      <c r="A60" s="64"/>
      <c r="B60" s="65"/>
      <c r="C60" s="66"/>
      <c r="D60" s="67" t="s">
        <v>155</v>
      </c>
      <c r="E60" s="68" t="s">
        <v>156</v>
      </c>
      <c r="F60" s="46">
        <v>0</v>
      </c>
      <c r="G60" s="47" t="s">
        <v>1003</v>
      </c>
    </row>
    <row r="61" spans="1:7" ht="13.5" customHeight="1">
      <c r="A61" s="65"/>
      <c r="B61" s="64" t="s">
        <v>188</v>
      </c>
      <c r="C61" s="66"/>
      <c r="D61" s="67" t="s">
        <v>120</v>
      </c>
      <c r="E61" s="68" t="s">
        <v>154</v>
      </c>
      <c r="F61" s="46">
        <v>0</v>
      </c>
      <c r="G61" s="47">
        <f t="shared" si="0"/>
        <v>0</v>
      </c>
    </row>
    <row r="62" spans="1:7" ht="42.75" customHeight="1">
      <c r="A62" s="65"/>
      <c r="B62" s="64"/>
      <c r="C62" s="66"/>
      <c r="D62" s="67" t="s">
        <v>155</v>
      </c>
      <c r="E62" s="68" t="s">
        <v>156</v>
      </c>
      <c r="F62" s="46">
        <v>0</v>
      </c>
      <c r="G62" s="47" t="s">
        <v>1003</v>
      </c>
    </row>
    <row r="63" spans="1:7" ht="43.5" customHeight="1">
      <c r="A63" s="65"/>
      <c r="B63" s="65"/>
      <c r="C63" s="69" t="s">
        <v>181</v>
      </c>
      <c r="D63" s="67" t="s">
        <v>182</v>
      </c>
      <c r="E63" s="68" t="s">
        <v>154</v>
      </c>
      <c r="F63" s="46">
        <v>0</v>
      </c>
      <c r="G63" s="47">
        <f t="shared" si="0"/>
        <v>0</v>
      </c>
    </row>
    <row r="64" spans="1:7" s="45" customFormat="1" ht="18.75" customHeight="1">
      <c r="A64" s="59" t="s">
        <v>189</v>
      </c>
      <c r="B64" s="60"/>
      <c r="C64" s="61"/>
      <c r="D64" s="62" t="s">
        <v>11</v>
      </c>
      <c r="E64" s="63" t="s">
        <v>190</v>
      </c>
      <c r="F64" s="43">
        <f>SUM(F66)</f>
        <v>1407.85</v>
      </c>
      <c r="G64" s="44">
        <f t="shared" si="0"/>
        <v>0.23464166666666667</v>
      </c>
    </row>
    <row r="65" spans="1:7" ht="42.75" customHeight="1">
      <c r="A65" s="64"/>
      <c r="B65" s="65"/>
      <c r="C65" s="66"/>
      <c r="D65" s="67" t="s">
        <v>155</v>
      </c>
      <c r="E65" s="68" t="s">
        <v>156</v>
      </c>
      <c r="F65" s="46">
        <v>0</v>
      </c>
      <c r="G65" s="47" t="s">
        <v>1003</v>
      </c>
    </row>
    <row r="66" spans="1:7" ht="13.5" customHeight="1">
      <c r="A66" s="65"/>
      <c r="B66" s="64" t="s">
        <v>191</v>
      </c>
      <c r="C66" s="66"/>
      <c r="D66" s="67" t="s">
        <v>813</v>
      </c>
      <c r="E66" s="68" t="s">
        <v>190</v>
      </c>
      <c r="F66" s="46">
        <f>SUM(F68)</f>
        <v>1407.85</v>
      </c>
      <c r="G66" s="47">
        <f t="shared" si="0"/>
        <v>0.23464166666666667</v>
      </c>
    </row>
    <row r="67" spans="1:7" ht="42.75" customHeight="1">
      <c r="A67" s="65"/>
      <c r="B67" s="64"/>
      <c r="C67" s="66"/>
      <c r="D67" s="67" t="s">
        <v>155</v>
      </c>
      <c r="E67" s="68" t="s">
        <v>156</v>
      </c>
      <c r="F67" s="46">
        <v>0</v>
      </c>
      <c r="G67" s="47" t="s">
        <v>1003</v>
      </c>
    </row>
    <row r="68" spans="1:7" ht="25.5" customHeight="1">
      <c r="A68" s="65"/>
      <c r="B68" s="65"/>
      <c r="C68" s="69" t="s">
        <v>192</v>
      </c>
      <c r="D68" s="67" t="s">
        <v>129</v>
      </c>
      <c r="E68" s="68" t="s">
        <v>190</v>
      </c>
      <c r="F68" s="46">
        <v>1407.85</v>
      </c>
      <c r="G68" s="47">
        <f t="shared" si="0"/>
        <v>0.23464166666666667</v>
      </c>
    </row>
    <row r="69" spans="1:7" s="45" customFormat="1" ht="38.25" customHeight="1">
      <c r="A69" s="59" t="s">
        <v>193</v>
      </c>
      <c r="B69" s="60"/>
      <c r="C69" s="61"/>
      <c r="D69" s="62" t="s">
        <v>194</v>
      </c>
      <c r="E69" s="63" t="s">
        <v>1015</v>
      </c>
      <c r="F69" s="43">
        <f>SUM(F71,F75,F84,F96,F103)</f>
        <v>4220179.470000001</v>
      </c>
      <c r="G69" s="44">
        <f aca="true" t="shared" si="1" ref="G69:G132">F69/E69</f>
        <v>0.425964465173385</v>
      </c>
    </row>
    <row r="70" spans="1:7" ht="42.75" customHeight="1">
      <c r="A70" s="64"/>
      <c r="B70" s="65"/>
      <c r="C70" s="66"/>
      <c r="D70" s="67" t="s">
        <v>155</v>
      </c>
      <c r="E70" s="68" t="s">
        <v>156</v>
      </c>
      <c r="F70" s="46">
        <v>0</v>
      </c>
      <c r="G70" s="47" t="s">
        <v>1003</v>
      </c>
    </row>
    <row r="71" spans="1:7" ht="18.75" customHeight="1">
      <c r="A71" s="65"/>
      <c r="B71" s="64" t="s">
        <v>195</v>
      </c>
      <c r="C71" s="66"/>
      <c r="D71" s="67" t="s">
        <v>13</v>
      </c>
      <c r="E71" s="68" t="s">
        <v>196</v>
      </c>
      <c r="F71" s="46">
        <f>SUM(F73:F74)</f>
        <v>5830.59</v>
      </c>
      <c r="G71" s="47">
        <f t="shared" si="1"/>
        <v>0.4858825</v>
      </c>
    </row>
    <row r="72" spans="1:7" ht="42.75" customHeight="1">
      <c r="A72" s="65"/>
      <c r="B72" s="64"/>
      <c r="C72" s="66"/>
      <c r="D72" s="67" t="s">
        <v>155</v>
      </c>
      <c r="E72" s="68" t="s">
        <v>156</v>
      </c>
      <c r="F72" s="46">
        <v>0</v>
      </c>
      <c r="G72" s="47" t="s">
        <v>1003</v>
      </c>
    </row>
    <row r="73" spans="1:7" ht="25.5" customHeight="1">
      <c r="A73" s="65"/>
      <c r="B73" s="65"/>
      <c r="C73" s="69" t="s">
        <v>197</v>
      </c>
      <c r="D73" s="67" t="s">
        <v>198</v>
      </c>
      <c r="E73" s="68" t="s">
        <v>196</v>
      </c>
      <c r="F73" s="46">
        <v>5703.76</v>
      </c>
      <c r="G73" s="47">
        <f t="shared" si="1"/>
        <v>0.47531333333333337</v>
      </c>
    </row>
    <row r="74" spans="1:7" ht="25.5" customHeight="1">
      <c r="A74" s="65"/>
      <c r="B74" s="65"/>
      <c r="C74" s="69" t="s">
        <v>212</v>
      </c>
      <c r="D74" s="67" t="s">
        <v>33</v>
      </c>
      <c r="E74" s="68">
        <v>0</v>
      </c>
      <c r="F74" s="46">
        <v>126.83</v>
      </c>
      <c r="G74" s="47" t="s">
        <v>1003</v>
      </c>
    </row>
    <row r="75" spans="1:7" ht="38.25" customHeight="1">
      <c r="A75" s="65"/>
      <c r="B75" s="64" t="s">
        <v>199</v>
      </c>
      <c r="C75" s="66"/>
      <c r="D75" s="67" t="s">
        <v>200</v>
      </c>
      <c r="E75" s="68" t="s">
        <v>201</v>
      </c>
      <c r="F75" s="46">
        <f>SUM(F77:F83)</f>
        <v>1199622.24</v>
      </c>
      <c r="G75" s="47">
        <f t="shared" si="1"/>
        <v>0.39894944816230915</v>
      </c>
    </row>
    <row r="76" spans="1:7" ht="42.75" customHeight="1">
      <c r="A76" s="65"/>
      <c r="B76" s="64"/>
      <c r="C76" s="66"/>
      <c r="D76" s="67" t="s">
        <v>155</v>
      </c>
      <c r="E76" s="68" t="s">
        <v>156</v>
      </c>
      <c r="F76" s="46">
        <v>0</v>
      </c>
      <c r="G76" s="47" t="s">
        <v>1003</v>
      </c>
    </row>
    <row r="77" spans="1:7" ht="15" customHeight="1">
      <c r="A77" s="65"/>
      <c r="B77" s="65"/>
      <c r="C77" s="69" t="s">
        <v>202</v>
      </c>
      <c r="D77" s="67" t="s">
        <v>34</v>
      </c>
      <c r="E77" s="68" t="s">
        <v>203</v>
      </c>
      <c r="F77" s="46">
        <v>985280.44</v>
      </c>
      <c r="G77" s="47">
        <f t="shared" si="1"/>
        <v>0.3941668863638273</v>
      </c>
    </row>
    <row r="78" spans="1:7" ht="15" customHeight="1">
      <c r="A78" s="65"/>
      <c r="B78" s="65"/>
      <c r="C78" s="69" t="s">
        <v>204</v>
      </c>
      <c r="D78" s="67" t="s">
        <v>35</v>
      </c>
      <c r="E78" s="68" t="s">
        <v>205</v>
      </c>
      <c r="F78" s="46">
        <v>181212</v>
      </c>
      <c r="G78" s="47">
        <f t="shared" si="1"/>
        <v>0.40859526493799325</v>
      </c>
    </row>
    <row r="79" spans="1:7" ht="15" customHeight="1">
      <c r="A79" s="65"/>
      <c r="B79" s="65"/>
      <c r="C79" s="69" t="s">
        <v>206</v>
      </c>
      <c r="D79" s="67" t="s">
        <v>36</v>
      </c>
      <c r="E79" s="68" t="s">
        <v>207</v>
      </c>
      <c r="F79" s="46">
        <v>2105</v>
      </c>
      <c r="G79" s="47">
        <f t="shared" si="1"/>
        <v>1.0023809523809524</v>
      </c>
    </row>
    <row r="80" spans="1:7" ht="15" customHeight="1">
      <c r="A80" s="65"/>
      <c r="B80" s="65"/>
      <c r="C80" s="69" t="s">
        <v>208</v>
      </c>
      <c r="D80" s="67" t="s">
        <v>37</v>
      </c>
      <c r="E80" s="68" t="s">
        <v>209</v>
      </c>
      <c r="F80" s="46">
        <v>14764.27</v>
      </c>
      <c r="G80" s="47">
        <f t="shared" si="1"/>
        <v>0.49214233333333335</v>
      </c>
    </row>
    <row r="81" spans="1:7" ht="15" customHeight="1">
      <c r="A81" s="65"/>
      <c r="B81" s="65"/>
      <c r="C81" s="69" t="s">
        <v>210</v>
      </c>
      <c r="D81" s="67" t="s">
        <v>38</v>
      </c>
      <c r="E81" s="68" t="s">
        <v>211</v>
      </c>
      <c r="F81" s="46">
        <v>10252</v>
      </c>
      <c r="G81" s="47">
        <f t="shared" si="1"/>
        <v>20.504</v>
      </c>
    </row>
    <row r="82" spans="1:7" ht="25.5" customHeight="1">
      <c r="A82" s="65"/>
      <c r="B82" s="65"/>
      <c r="C82" s="69" t="s">
        <v>212</v>
      </c>
      <c r="D82" s="67" t="s">
        <v>33</v>
      </c>
      <c r="E82" s="68" t="s">
        <v>209</v>
      </c>
      <c r="F82" s="46">
        <v>4725.53</v>
      </c>
      <c r="G82" s="47">
        <f t="shared" si="1"/>
        <v>0.15751766666666667</v>
      </c>
    </row>
    <row r="83" spans="1:7" ht="25.5" customHeight="1">
      <c r="A83" s="65"/>
      <c r="B83" s="65"/>
      <c r="C83" s="69" t="s">
        <v>213</v>
      </c>
      <c r="D83" s="67" t="s">
        <v>113</v>
      </c>
      <c r="E83" s="68" t="s">
        <v>214</v>
      </c>
      <c r="F83" s="46">
        <v>1283</v>
      </c>
      <c r="G83" s="47">
        <f t="shared" si="1"/>
        <v>1.0691666666666666</v>
      </c>
    </row>
    <row r="84" spans="1:7" ht="38.25" customHeight="1">
      <c r="A84" s="65"/>
      <c r="B84" s="64" t="s">
        <v>215</v>
      </c>
      <c r="C84" s="66"/>
      <c r="D84" s="67" t="s">
        <v>216</v>
      </c>
      <c r="E84" s="68" t="s">
        <v>1016</v>
      </c>
      <c r="F84" s="46">
        <f>SUM(F86:F95)</f>
        <v>1129387.41</v>
      </c>
      <c r="G84" s="47">
        <f t="shared" si="1"/>
        <v>0.4949422378352368</v>
      </c>
    </row>
    <row r="85" spans="1:7" ht="42.75" customHeight="1">
      <c r="A85" s="65"/>
      <c r="B85" s="64"/>
      <c r="C85" s="66"/>
      <c r="D85" s="67" t="s">
        <v>155</v>
      </c>
      <c r="E85" s="68" t="s">
        <v>156</v>
      </c>
      <c r="F85" s="46">
        <v>0</v>
      </c>
      <c r="G85" s="47" t="s">
        <v>1003</v>
      </c>
    </row>
    <row r="86" spans="1:7" ht="15" customHeight="1">
      <c r="A86" s="65"/>
      <c r="B86" s="65"/>
      <c r="C86" s="69" t="s">
        <v>202</v>
      </c>
      <c r="D86" s="67" t="s">
        <v>34</v>
      </c>
      <c r="E86" s="68" t="s">
        <v>1017</v>
      </c>
      <c r="F86" s="46">
        <v>631182.74</v>
      </c>
      <c r="G86" s="47">
        <f t="shared" si="1"/>
        <v>0.49734399069581997</v>
      </c>
    </row>
    <row r="87" spans="1:7" ht="15" customHeight="1">
      <c r="A87" s="65"/>
      <c r="B87" s="65"/>
      <c r="C87" s="69" t="s">
        <v>204</v>
      </c>
      <c r="D87" s="67" t="s">
        <v>35</v>
      </c>
      <c r="E87" s="68" t="s">
        <v>217</v>
      </c>
      <c r="F87" s="46">
        <v>190253.82</v>
      </c>
      <c r="G87" s="47">
        <f t="shared" si="1"/>
        <v>0.5389626628895184</v>
      </c>
    </row>
    <row r="88" spans="1:7" ht="15" customHeight="1">
      <c r="A88" s="65"/>
      <c r="B88" s="65"/>
      <c r="C88" s="69" t="s">
        <v>206</v>
      </c>
      <c r="D88" s="67" t="s">
        <v>36</v>
      </c>
      <c r="E88" s="68" t="s">
        <v>218</v>
      </c>
      <c r="F88" s="46">
        <v>407.69</v>
      </c>
      <c r="G88" s="47">
        <f t="shared" si="1"/>
        <v>0.6794833333333333</v>
      </c>
    </row>
    <row r="89" spans="1:7" ht="15" customHeight="1">
      <c r="A89" s="65"/>
      <c r="B89" s="65"/>
      <c r="C89" s="69" t="s">
        <v>208</v>
      </c>
      <c r="D89" s="67" t="s">
        <v>37</v>
      </c>
      <c r="E89" s="68" t="s">
        <v>219</v>
      </c>
      <c r="F89" s="46">
        <v>68259.2</v>
      </c>
      <c r="G89" s="47">
        <f t="shared" si="1"/>
        <v>0.4490736842105263</v>
      </c>
    </row>
    <row r="90" spans="1:7" ht="15" customHeight="1">
      <c r="A90" s="65"/>
      <c r="B90" s="65"/>
      <c r="C90" s="69" t="s">
        <v>220</v>
      </c>
      <c r="D90" s="67" t="s">
        <v>39</v>
      </c>
      <c r="E90" s="68" t="s">
        <v>221</v>
      </c>
      <c r="F90" s="46">
        <v>9061.83</v>
      </c>
      <c r="G90" s="47">
        <f t="shared" si="1"/>
        <v>0.3624732</v>
      </c>
    </row>
    <row r="91" spans="1:7" ht="15" customHeight="1">
      <c r="A91" s="65"/>
      <c r="B91" s="65"/>
      <c r="C91" s="69" t="s">
        <v>222</v>
      </c>
      <c r="D91" s="67" t="s">
        <v>122</v>
      </c>
      <c r="E91" s="68" t="s">
        <v>223</v>
      </c>
      <c r="F91" s="46">
        <v>52.5</v>
      </c>
      <c r="G91" s="47">
        <f t="shared" si="1"/>
        <v>0.35</v>
      </c>
    </row>
    <row r="92" spans="1:7" ht="15" customHeight="1">
      <c r="A92" s="65"/>
      <c r="B92" s="65"/>
      <c r="C92" s="69" t="s">
        <v>224</v>
      </c>
      <c r="D92" s="67" t="s">
        <v>40</v>
      </c>
      <c r="E92" s="68" t="s">
        <v>225</v>
      </c>
      <c r="F92" s="46">
        <v>32238</v>
      </c>
      <c r="G92" s="47">
        <f t="shared" si="1"/>
        <v>0.5199677419354839</v>
      </c>
    </row>
    <row r="93" spans="1:7" ht="15" customHeight="1">
      <c r="A93" s="65"/>
      <c r="B93" s="65"/>
      <c r="C93" s="69" t="s">
        <v>210</v>
      </c>
      <c r="D93" s="67" t="s">
        <v>38</v>
      </c>
      <c r="E93" s="68" t="s">
        <v>226</v>
      </c>
      <c r="F93" s="46">
        <v>160502.6</v>
      </c>
      <c r="G93" s="47">
        <f t="shared" si="1"/>
        <v>0.5350086666666667</v>
      </c>
    </row>
    <row r="94" spans="1:7" ht="25.5" customHeight="1">
      <c r="A94" s="65"/>
      <c r="B94" s="65"/>
      <c r="C94" s="69" t="s">
        <v>212</v>
      </c>
      <c r="D94" s="67" t="s">
        <v>33</v>
      </c>
      <c r="E94" s="68" t="s">
        <v>161</v>
      </c>
      <c r="F94" s="46">
        <v>12473.03</v>
      </c>
      <c r="G94" s="47">
        <f t="shared" si="1"/>
        <v>0.8315353333333334</v>
      </c>
    </row>
    <row r="95" spans="1:7" ht="25.5" customHeight="1">
      <c r="A95" s="65"/>
      <c r="B95" s="65"/>
      <c r="C95" s="69" t="s">
        <v>213</v>
      </c>
      <c r="D95" s="67" t="s">
        <v>113</v>
      </c>
      <c r="E95" s="68" t="s">
        <v>1018</v>
      </c>
      <c r="F95" s="46">
        <v>24956</v>
      </c>
      <c r="G95" s="47">
        <f t="shared" si="1"/>
        <v>0.23767619047619049</v>
      </c>
    </row>
    <row r="96" spans="1:7" ht="29.25" customHeight="1">
      <c r="A96" s="65"/>
      <c r="B96" s="64" t="s">
        <v>227</v>
      </c>
      <c r="C96" s="66"/>
      <c r="D96" s="67" t="s">
        <v>228</v>
      </c>
      <c r="E96" s="68" t="s">
        <v>229</v>
      </c>
      <c r="F96" s="46">
        <f>SUM(F98:F102)</f>
        <v>57053.77</v>
      </c>
      <c r="G96" s="47">
        <f t="shared" si="1"/>
        <v>0.13943304234769688</v>
      </c>
    </row>
    <row r="97" spans="1:7" ht="42.75" customHeight="1">
      <c r="A97" s="65"/>
      <c r="B97" s="64"/>
      <c r="C97" s="66"/>
      <c r="D97" s="67" t="s">
        <v>155</v>
      </c>
      <c r="E97" s="68" t="s">
        <v>156</v>
      </c>
      <c r="F97" s="46">
        <v>0</v>
      </c>
      <c r="G97" s="47" t="s">
        <v>1003</v>
      </c>
    </row>
    <row r="98" spans="1:7" ht="15" customHeight="1">
      <c r="A98" s="65"/>
      <c r="B98" s="65"/>
      <c r="C98" s="69" t="s">
        <v>230</v>
      </c>
      <c r="D98" s="67" t="s">
        <v>41</v>
      </c>
      <c r="E98" s="68" t="s">
        <v>231</v>
      </c>
      <c r="F98" s="46">
        <v>28091.19</v>
      </c>
      <c r="G98" s="47">
        <f t="shared" si="1"/>
        <v>0.5618238</v>
      </c>
    </row>
    <row r="99" spans="1:7" ht="15" customHeight="1">
      <c r="A99" s="65"/>
      <c r="B99" s="65"/>
      <c r="C99" s="69" t="s">
        <v>232</v>
      </c>
      <c r="D99" s="67" t="s">
        <v>42</v>
      </c>
      <c r="E99" s="68" t="s">
        <v>233</v>
      </c>
      <c r="F99" s="46">
        <v>26219.98</v>
      </c>
      <c r="G99" s="47">
        <f t="shared" si="1"/>
        <v>0.11721884444126536</v>
      </c>
    </row>
    <row r="100" spans="1:7" ht="34.5" customHeight="1">
      <c r="A100" s="65"/>
      <c r="B100" s="65"/>
      <c r="C100" s="69" t="s">
        <v>169</v>
      </c>
      <c r="D100" s="67" t="s">
        <v>170</v>
      </c>
      <c r="E100" s="68" t="s">
        <v>234</v>
      </c>
      <c r="F100" s="46">
        <v>2559.6</v>
      </c>
      <c r="G100" s="47">
        <f t="shared" si="1"/>
        <v>0.018959999999999998</v>
      </c>
    </row>
    <row r="101" spans="1:7" ht="15" customHeight="1">
      <c r="A101" s="65"/>
      <c r="B101" s="65"/>
      <c r="C101" s="69" t="s">
        <v>163</v>
      </c>
      <c r="D101" s="67" t="s">
        <v>30</v>
      </c>
      <c r="E101" s="68" t="s">
        <v>211</v>
      </c>
      <c r="F101" s="46">
        <v>0</v>
      </c>
      <c r="G101" s="47">
        <f t="shared" si="1"/>
        <v>0</v>
      </c>
    </row>
    <row r="102" spans="1:7" ht="15" customHeight="1">
      <c r="A102" s="65"/>
      <c r="B102" s="65"/>
      <c r="C102" s="69" t="s">
        <v>212</v>
      </c>
      <c r="D102" s="67" t="s">
        <v>33</v>
      </c>
      <c r="E102" s="68">
        <v>0</v>
      </c>
      <c r="F102" s="46">
        <v>183</v>
      </c>
      <c r="G102" s="47" t="s">
        <v>1003</v>
      </c>
    </row>
    <row r="103" spans="1:7" ht="22.5">
      <c r="A103" s="65"/>
      <c r="B103" s="64" t="s">
        <v>235</v>
      </c>
      <c r="C103" s="66"/>
      <c r="D103" s="67" t="s">
        <v>14</v>
      </c>
      <c r="E103" s="68" t="s">
        <v>1019</v>
      </c>
      <c r="F103" s="46">
        <f>SUM(F105:F106)</f>
        <v>1828285.46</v>
      </c>
      <c r="G103" s="47">
        <f t="shared" si="1"/>
        <v>0.43558016628082863</v>
      </c>
    </row>
    <row r="104" spans="1:7" ht="42.75" customHeight="1">
      <c r="A104" s="65"/>
      <c r="B104" s="64"/>
      <c r="C104" s="66"/>
      <c r="D104" s="67" t="s">
        <v>155</v>
      </c>
      <c r="E104" s="68" t="s">
        <v>156</v>
      </c>
      <c r="F104" s="46">
        <v>0</v>
      </c>
      <c r="G104" s="47" t="s">
        <v>1003</v>
      </c>
    </row>
    <row r="105" spans="1:7" ht="15" customHeight="1">
      <c r="A105" s="65"/>
      <c r="B105" s="65"/>
      <c r="C105" s="69" t="s">
        <v>236</v>
      </c>
      <c r="D105" s="67" t="s">
        <v>43</v>
      </c>
      <c r="E105" s="68" t="s">
        <v>237</v>
      </c>
      <c r="F105" s="46">
        <v>1783824</v>
      </c>
      <c r="G105" s="47">
        <f t="shared" si="1"/>
        <v>0.4284066431676208</v>
      </c>
    </row>
    <row r="106" spans="1:7" ht="15" customHeight="1">
      <c r="A106" s="65"/>
      <c r="B106" s="65"/>
      <c r="C106" s="69" t="s">
        <v>238</v>
      </c>
      <c r="D106" s="67" t="s">
        <v>44</v>
      </c>
      <c r="E106" s="68" t="s">
        <v>1020</v>
      </c>
      <c r="F106" s="46">
        <v>44461.46</v>
      </c>
      <c r="G106" s="47">
        <f t="shared" si="1"/>
        <v>1.3272077611940298</v>
      </c>
    </row>
    <row r="107" spans="1:7" s="45" customFormat="1" ht="13.5" customHeight="1">
      <c r="A107" s="59" t="s">
        <v>239</v>
      </c>
      <c r="B107" s="60"/>
      <c r="C107" s="61"/>
      <c r="D107" s="62" t="s">
        <v>15</v>
      </c>
      <c r="E107" s="63" t="s">
        <v>1021</v>
      </c>
      <c r="F107" s="43">
        <f>SUM(F109,F112,F115,F119)</f>
        <v>6682715.73</v>
      </c>
      <c r="G107" s="44">
        <f t="shared" si="1"/>
        <v>0.5795958935492995</v>
      </c>
    </row>
    <row r="108" spans="1:7" ht="42.75" customHeight="1">
      <c r="A108" s="64"/>
      <c r="B108" s="65"/>
      <c r="C108" s="66"/>
      <c r="D108" s="67" t="s">
        <v>155</v>
      </c>
      <c r="E108" s="68" t="s">
        <v>156</v>
      </c>
      <c r="F108" s="46">
        <v>0</v>
      </c>
      <c r="G108" s="47" t="s">
        <v>1003</v>
      </c>
    </row>
    <row r="109" spans="1:7" ht="22.5">
      <c r="A109" s="65"/>
      <c r="B109" s="64" t="s">
        <v>240</v>
      </c>
      <c r="C109" s="66"/>
      <c r="D109" s="67" t="s">
        <v>125</v>
      </c>
      <c r="E109" s="68" t="s">
        <v>1022</v>
      </c>
      <c r="F109" s="46">
        <f>SUM(F111)</f>
        <v>4923448</v>
      </c>
      <c r="G109" s="47">
        <f t="shared" si="1"/>
        <v>0.6153850768886372</v>
      </c>
    </row>
    <row r="110" spans="1:7" ht="42.75" customHeight="1">
      <c r="A110" s="65"/>
      <c r="B110" s="64"/>
      <c r="C110" s="66"/>
      <c r="D110" s="67" t="s">
        <v>155</v>
      </c>
      <c r="E110" s="68" t="s">
        <v>156</v>
      </c>
      <c r="F110" s="46">
        <v>0</v>
      </c>
      <c r="G110" s="47" t="s">
        <v>1003</v>
      </c>
    </row>
    <row r="111" spans="1:7" ht="15" customHeight="1">
      <c r="A111" s="65"/>
      <c r="B111" s="65"/>
      <c r="C111" s="69" t="s">
        <v>241</v>
      </c>
      <c r="D111" s="67" t="s">
        <v>45</v>
      </c>
      <c r="E111" s="68" t="s">
        <v>1022</v>
      </c>
      <c r="F111" s="46">
        <v>4923448</v>
      </c>
      <c r="G111" s="47">
        <f t="shared" si="1"/>
        <v>0.6153850768886372</v>
      </c>
    </row>
    <row r="112" spans="1:7" ht="13.5" customHeight="1">
      <c r="A112" s="65"/>
      <c r="B112" s="64" t="s">
        <v>242</v>
      </c>
      <c r="C112" s="66"/>
      <c r="D112" s="67" t="s">
        <v>16</v>
      </c>
      <c r="E112" s="68" t="s">
        <v>243</v>
      </c>
      <c r="F112" s="46">
        <f>SUM(F114)</f>
        <v>1754208</v>
      </c>
      <c r="G112" s="47">
        <f t="shared" si="1"/>
        <v>0.5000002850290758</v>
      </c>
    </row>
    <row r="113" spans="1:7" ht="42.75" customHeight="1">
      <c r="A113" s="65"/>
      <c r="B113" s="64"/>
      <c r="C113" s="66"/>
      <c r="D113" s="67" t="s">
        <v>155</v>
      </c>
      <c r="E113" s="68" t="s">
        <v>156</v>
      </c>
      <c r="F113" s="46">
        <v>0</v>
      </c>
      <c r="G113" s="47" t="s">
        <v>1003</v>
      </c>
    </row>
    <row r="114" spans="1:7" ht="15" customHeight="1">
      <c r="A114" s="65"/>
      <c r="B114" s="65"/>
      <c r="C114" s="69" t="s">
        <v>241</v>
      </c>
      <c r="D114" s="67" t="s">
        <v>45</v>
      </c>
      <c r="E114" s="68" t="s">
        <v>243</v>
      </c>
      <c r="F114" s="46">
        <v>1754208</v>
      </c>
      <c r="G114" s="47">
        <f t="shared" si="1"/>
        <v>0.5000002850290758</v>
      </c>
    </row>
    <row r="115" spans="1:7" ht="13.5" customHeight="1">
      <c r="A115" s="65"/>
      <c r="B115" s="64" t="s">
        <v>244</v>
      </c>
      <c r="C115" s="66"/>
      <c r="D115" s="67" t="s">
        <v>112</v>
      </c>
      <c r="E115" s="68" t="s">
        <v>245</v>
      </c>
      <c r="F115" s="46">
        <f>SUM(F117:F118)</f>
        <v>4585.73</v>
      </c>
      <c r="G115" s="47">
        <f t="shared" si="1"/>
        <v>0.22928649999999998</v>
      </c>
    </row>
    <row r="116" spans="1:7" ht="42.75" customHeight="1">
      <c r="A116" s="65"/>
      <c r="B116" s="64"/>
      <c r="C116" s="66"/>
      <c r="D116" s="67" t="s">
        <v>155</v>
      </c>
      <c r="E116" s="68" t="s">
        <v>156</v>
      </c>
      <c r="F116" s="46">
        <v>0</v>
      </c>
      <c r="G116" s="47" t="s">
        <v>1003</v>
      </c>
    </row>
    <row r="117" spans="1:7" ht="15" customHeight="1">
      <c r="A117" s="65"/>
      <c r="B117" s="65"/>
      <c r="C117" s="69" t="s">
        <v>246</v>
      </c>
      <c r="D117" s="67" t="s">
        <v>32</v>
      </c>
      <c r="E117" s="68" t="s">
        <v>245</v>
      </c>
      <c r="F117" s="46">
        <v>4235.32</v>
      </c>
      <c r="G117" s="47">
        <f t="shared" si="1"/>
        <v>0.21176599999999998</v>
      </c>
    </row>
    <row r="118" spans="1:7" ht="15" customHeight="1">
      <c r="A118" s="65"/>
      <c r="B118" s="65"/>
      <c r="C118" s="69" t="s">
        <v>255</v>
      </c>
      <c r="D118" s="67" t="s">
        <v>48</v>
      </c>
      <c r="E118" s="68">
        <v>0</v>
      </c>
      <c r="F118" s="46">
        <v>350.41</v>
      </c>
      <c r="G118" s="47" t="s">
        <v>1003</v>
      </c>
    </row>
    <row r="119" spans="1:7" ht="13.5" customHeight="1">
      <c r="A119" s="65"/>
      <c r="B119" s="64" t="s">
        <v>247</v>
      </c>
      <c r="C119" s="66"/>
      <c r="D119" s="67" t="s">
        <v>17</v>
      </c>
      <c r="E119" s="68" t="s">
        <v>248</v>
      </c>
      <c r="F119" s="46">
        <f>SUM(F121)</f>
        <v>474</v>
      </c>
      <c r="G119" s="47">
        <f t="shared" si="1"/>
        <v>0.5010570824524313</v>
      </c>
    </row>
    <row r="120" spans="1:7" ht="42.75" customHeight="1">
      <c r="A120" s="65"/>
      <c r="B120" s="64"/>
      <c r="C120" s="66"/>
      <c r="D120" s="67" t="s">
        <v>155</v>
      </c>
      <c r="E120" s="68" t="s">
        <v>156</v>
      </c>
      <c r="F120" s="46">
        <v>0</v>
      </c>
      <c r="G120" s="47" t="s">
        <v>1003</v>
      </c>
    </row>
    <row r="121" spans="1:7" ht="15" customHeight="1">
      <c r="A121" s="65"/>
      <c r="B121" s="65"/>
      <c r="C121" s="69" t="s">
        <v>241</v>
      </c>
      <c r="D121" s="67" t="s">
        <v>45</v>
      </c>
      <c r="E121" s="68" t="s">
        <v>248</v>
      </c>
      <c r="F121" s="46">
        <v>474</v>
      </c>
      <c r="G121" s="47">
        <f t="shared" si="1"/>
        <v>0.5010570824524313</v>
      </c>
    </row>
    <row r="122" spans="1:7" s="45" customFormat="1" ht="13.5" customHeight="1">
      <c r="A122" s="59" t="s">
        <v>249</v>
      </c>
      <c r="B122" s="60"/>
      <c r="C122" s="61"/>
      <c r="D122" s="62" t="s">
        <v>18</v>
      </c>
      <c r="E122" s="63" t="s">
        <v>1023</v>
      </c>
      <c r="F122" s="43">
        <f>SUM(F124,F133,F138)</f>
        <v>404704.05</v>
      </c>
      <c r="G122" s="44">
        <f t="shared" si="1"/>
        <v>0.53431708569716</v>
      </c>
    </row>
    <row r="123" spans="1:7" ht="42.75" customHeight="1">
      <c r="A123" s="64"/>
      <c r="B123" s="65"/>
      <c r="C123" s="66"/>
      <c r="D123" s="67" t="s">
        <v>155</v>
      </c>
      <c r="E123" s="68" t="s">
        <v>250</v>
      </c>
      <c r="F123" s="46">
        <f>SUM(F125)</f>
        <v>78967.70999999999</v>
      </c>
      <c r="G123" s="47">
        <f t="shared" si="1"/>
        <v>0.9999963276263802</v>
      </c>
    </row>
    <row r="124" spans="1:7" ht="13.5" customHeight="1">
      <c r="A124" s="65"/>
      <c r="B124" s="64" t="s">
        <v>251</v>
      </c>
      <c r="C124" s="66"/>
      <c r="D124" s="67" t="s">
        <v>19</v>
      </c>
      <c r="E124" s="68" t="s">
        <v>1024</v>
      </c>
      <c r="F124" s="46">
        <f>SUM(F126:F132)</f>
        <v>188647.11</v>
      </c>
      <c r="G124" s="47">
        <f t="shared" si="1"/>
        <v>0.654972380677932</v>
      </c>
    </row>
    <row r="125" spans="1:7" ht="42.75" customHeight="1">
      <c r="A125" s="65"/>
      <c r="B125" s="64"/>
      <c r="C125" s="66"/>
      <c r="D125" s="67" t="s">
        <v>155</v>
      </c>
      <c r="E125" s="68" t="s">
        <v>250</v>
      </c>
      <c r="F125" s="46">
        <f>SUM(F130:F131)</f>
        <v>78967.70999999999</v>
      </c>
      <c r="G125" s="47">
        <f t="shared" si="1"/>
        <v>0.9999963276263802</v>
      </c>
    </row>
    <row r="126" spans="1:7" ht="54" customHeight="1">
      <c r="A126" s="65"/>
      <c r="B126" s="65"/>
      <c r="C126" s="69" t="s">
        <v>158</v>
      </c>
      <c r="D126" s="67" t="s">
        <v>159</v>
      </c>
      <c r="E126" s="68" t="s">
        <v>252</v>
      </c>
      <c r="F126" s="46">
        <v>5034.65</v>
      </c>
      <c r="G126" s="47">
        <f t="shared" si="1"/>
        <v>0.5294058885383807</v>
      </c>
    </row>
    <row r="127" spans="1:7" ht="15" customHeight="1">
      <c r="A127" s="65"/>
      <c r="B127" s="65"/>
      <c r="C127" s="69" t="s">
        <v>173</v>
      </c>
      <c r="D127" s="67" t="s">
        <v>31</v>
      </c>
      <c r="E127" s="68" t="s">
        <v>253</v>
      </c>
      <c r="F127" s="46">
        <v>94319.5</v>
      </c>
      <c r="G127" s="47">
        <f t="shared" si="1"/>
        <v>0.5098351351351351</v>
      </c>
    </row>
    <row r="128" spans="1:7" ht="15" customHeight="1">
      <c r="A128" s="65"/>
      <c r="B128" s="65"/>
      <c r="C128" s="69" t="s">
        <v>246</v>
      </c>
      <c r="D128" s="67" t="s">
        <v>32</v>
      </c>
      <c r="E128" s="68" t="s">
        <v>254</v>
      </c>
      <c r="F128" s="46">
        <v>2145.87</v>
      </c>
      <c r="G128" s="47">
        <f t="shared" si="1"/>
        <v>0.3973833333333333</v>
      </c>
    </row>
    <row r="129" spans="1:7" ht="15" customHeight="1">
      <c r="A129" s="65"/>
      <c r="B129" s="65"/>
      <c r="C129" s="69" t="s">
        <v>255</v>
      </c>
      <c r="D129" s="67" t="s">
        <v>48</v>
      </c>
      <c r="E129" s="68" t="s">
        <v>256</v>
      </c>
      <c r="F129" s="46">
        <v>2184.38</v>
      </c>
      <c r="G129" s="47">
        <f t="shared" si="1"/>
        <v>0.6934539682539683</v>
      </c>
    </row>
    <row r="130" spans="1:7" ht="54" customHeight="1">
      <c r="A130" s="65"/>
      <c r="B130" s="65"/>
      <c r="C130" s="69" t="s">
        <v>257</v>
      </c>
      <c r="D130" s="67" t="s">
        <v>258</v>
      </c>
      <c r="E130" s="68" t="s">
        <v>1025</v>
      </c>
      <c r="F130" s="46">
        <v>67122.56</v>
      </c>
      <c r="G130" s="47">
        <f t="shared" si="1"/>
        <v>0.9999934448698657</v>
      </c>
    </row>
    <row r="131" spans="1:7" ht="54" customHeight="1">
      <c r="A131" s="65"/>
      <c r="B131" s="65"/>
      <c r="C131" s="69" t="s">
        <v>1026</v>
      </c>
      <c r="D131" s="67" t="s">
        <v>258</v>
      </c>
      <c r="E131" s="68" t="s">
        <v>1027</v>
      </c>
      <c r="F131" s="46">
        <v>11845.15</v>
      </c>
      <c r="G131" s="47">
        <f t="shared" si="1"/>
        <v>1.000012663571127</v>
      </c>
    </row>
    <row r="132" spans="1:7" ht="34.5" customHeight="1">
      <c r="A132" s="65"/>
      <c r="B132" s="65"/>
      <c r="C132" s="69" t="s">
        <v>283</v>
      </c>
      <c r="D132" s="67" t="s">
        <v>284</v>
      </c>
      <c r="E132" s="68" t="s">
        <v>1028</v>
      </c>
      <c r="F132" s="46">
        <v>5995</v>
      </c>
      <c r="G132" s="47">
        <f t="shared" si="1"/>
        <v>1</v>
      </c>
    </row>
    <row r="133" spans="1:7" ht="13.5" customHeight="1">
      <c r="A133" s="65"/>
      <c r="B133" s="64" t="s">
        <v>259</v>
      </c>
      <c r="C133" s="66"/>
      <c r="D133" s="67" t="s">
        <v>260</v>
      </c>
      <c r="E133" s="68" t="s">
        <v>261</v>
      </c>
      <c r="F133" s="46">
        <f>SUM(F135:F137)</f>
        <v>184997.85</v>
      </c>
      <c r="G133" s="47">
        <f aca="true" t="shared" si="2" ref="G133:G196">F133/E133</f>
        <v>0.4472868713733076</v>
      </c>
    </row>
    <row r="134" spans="1:7" ht="42.75" customHeight="1">
      <c r="A134" s="65"/>
      <c r="B134" s="64"/>
      <c r="C134" s="66"/>
      <c r="D134" s="67" t="s">
        <v>155</v>
      </c>
      <c r="E134" s="68" t="s">
        <v>156</v>
      </c>
      <c r="F134" s="46">
        <v>0</v>
      </c>
      <c r="G134" s="47" t="s">
        <v>1003</v>
      </c>
    </row>
    <row r="135" spans="1:7" ht="15" customHeight="1">
      <c r="A135" s="65"/>
      <c r="B135" s="65"/>
      <c r="C135" s="69" t="s">
        <v>173</v>
      </c>
      <c r="D135" s="67" t="s">
        <v>31</v>
      </c>
      <c r="E135" s="68" t="s">
        <v>261</v>
      </c>
      <c r="F135" s="46">
        <v>184115.45</v>
      </c>
      <c r="G135" s="47">
        <f t="shared" si="2"/>
        <v>0.4451534090909091</v>
      </c>
    </row>
    <row r="136" spans="1:7" ht="15" customHeight="1">
      <c r="A136" s="65"/>
      <c r="B136" s="65"/>
      <c r="C136" s="69" t="s">
        <v>246</v>
      </c>
      <c r="D136" s="67" t="s">
        <v>32</v>
      </c>
      <c r="E136" s="68">
        <v>0</v>
      </c>
      <c r="F136" s="46">
        <v>770.81</v>
      </c>
      <c r="G136" s="47" t="s">
        <v>1003</v>
      </c>
    </row>
    <row r="137" spans="1:7" ht="15" customHeight="1">
      <c r="A137" s="65"/>
      <c r="B137" s="65"/>
      <c r="C137" s="69" t="s">
        <v>255</v>
      </c>
      <c r="D137" s="67" t="s">
        <v>48</v>
      </c>
      <c r="E137" s="68">
        <v>0</v>
      </c>
      <c r="F137" s="46">
        <v>111.59</v>
      </c>
      <c r="G137" s="47" t="s">
        <v>1003</v>
      </c>
    </row>
    <row r="138" spans="1:7" ht="13.5" customHeight="1">
      <c r="A138" s="65"/>
      <c r="B138" s="64" t="s">
        <v>262</v>
      </c>
      <c r="C138" s="66"/>
      <c r="D138" s="67" t="s">
        <v>20</v>
      </c>
      <c r="E138" s="68" t="s">
        <v>263</v>
      </c>
      <c r="F138" s="46">
        <f>SUM(F140:F143)</f>
        <v>31059.09</v>
      </c>
      <c r="G138" s="47">
        <f t="shared" si="2"/>
        <v>0.5566145161290322</v>
      </c>
    </row>
    <row r="139" spans="1:7" ht="42.75" customHeight="1">
      <c r="A139" s="65"/>
      <c r="B139" s="64"/>
      <c r="C139" s="66"/>
      <c r="D139" s="67" t="s">
        <v>155</v>
      </c>
      <c r="E139" s="68" t="s">
        <v>156</v>
      </c>
      <c r="F139" s="46">
        <v>0</v>
      </c>
      <c r="G139" s="47" t="s">
        <v>1003</v>
      </c>
    </row>
    <row r="140" spans="1:7" ht="54" customHeight="1">
      <c r="A140" s="65"/>
      <c r="B140" s="65"/>
      <c r="C140" s="69" t="s">
        <v>158</v>
      </c>
      <c r="D140" s="67" t="s">
        <v>159</v>
      </c>
      <c r="E140" s="68" t="s">
        <v>264</v>
      </c>
      <c r="F140" s="46">
        <v>12012.34</v>
      </c>
      <c r="G140" s="47">
        <f t="shared" si="2"/>
        <v>0.6322284210526316</v>
      </c>
    </row>
    <row r="141" spans="1:7" ht="15" customHeight="1">
      <c r="A141" s="65"/>
      <c r="B141" s="65"/>
      <c r="C141" s="69" t="s">
        <v>173</v>
      </c>
      <c r="D141" s="67" t="s">
        <v>31</v>
      </c>
      <c r="E141" s="68" t="s">
        <v>209</v>
      </c>
      <c r="F141" s="46">
        <v>18131.8</v>
      </c>
      <c r="G141" s="47">
        <f t="shared" si="2"/>
        <v>0.6043933333333333</v>
      </c>
    </row>
    <row r="142" spans="1:7" ht="15" customHeight="1">
      <c r="A142" s="65"/>
      <c r="B142" s="65"/>
      <c r="C142" s="69" t="s">
        <v>246</v>
      </c>
      <c r="D142" s="67" t="s">
        <v>32</v>
      </c>
      <c r="E142" s="68" t="s">
        <v>265</v>
      </c>
      <c r="F142" s="46">
        <v>577.79</v>
      </c>
      <c r="G142" s="47">
        <f t="shared" si="2"/>
        <v>0.25121304347826084</v>
      </c>
    </row>
    <row r="143" spans="1:7" ht="15" customHeight="1">
      <c r="A143" s="65"/>
      <c r="B143" s="65"/>
      <c r="C143" s="69" t="s">
        <v>255</v>
      </c>
      <c r="D143" s="67" t="s">
        <v>48</v>
      </c>
      <c r="E143" s="68" t="s">
        <v>266</v>
      </c>
      <c r="F143" s="46">
        <v>337.16</v>
      </c>
      <c r="G143" s="47">
        <f t="shared" si="2"/>
        <v>0.07492444444444445</v>
      </c>
    </row>
    <row r="144" spans="1:7" s="45" customFormat="1" ht="13.5" customHeight="1">
      <c r="A144" s="59" t="s">
        <v>21</v>
      </c>
      <c r="B144" s="60"/>
      <c r="C144" s="61"/>
      <c r="D144" s="62" t="s">
        <v>22</v>
      </c>
      <c r="E144" s="63" t="s">
        <v>1029</v>
      </c>
      <c r="F144" s="43">
        <f>SUM(F146,F149)</f>
        <v>147573.48</v>
      </c>
      <c r="G144" s="44">
        <f t="shared" si="2"/>
        <v>0.8087104340201666</v>
      </c>
    </row>
    <row r="145" spans="1:7" ht="42.75" customHeight="1">
      <c r="A145" s="64"/>
      <c r="B145" s="65"/>
      <c r="C145" s="66"/>
      <c r="D145" s="67" t="s">
        <v>155</v>
      </c>
      <c r="E145" s="68" t="s">
        <v>156</v>
      </c>
      <c r="F145" s="46">
        <v>0</v>
      </c>
      <c r="G145" s="47" t="s">
        <v>1003</v>
      </c>
    </row>
    <row r="146" spans="1:7" ht="13.5" customHeight="1">
      <c r="A146" s="65"/>
      <c r="B146" s="64" t="s">
        <v>23</v>
      </c>
      <c r="C146" s="66"/>
      <c r="D146" s="67" t="s">
        <v>24</v>
      </c>
      <c r="E146" s="68" t="s">
        <v>267</v>
      </c>
      <c r="F146" s="46">
        <f>SUM(F148)</f>
        <v>147037.48</v>
      </c>
      <c r="G146" s="47">
        <f t="shared" si="2"/>
        <v>0.8111070167696381</v>
      </c>
    </row>
    <row r="147" spans="1:7" ht="42.75" customHeight="1">
      <c r="A147" s="65"/>
      <c r="B147" s="64"/>
      <c r="C147" s="66"/>
      <c r="D147" s="67" t="s">
        <v>155</v>
      </c>
      <c r="E147" s="68" t="s">
        <v>156</v>
      </c>
      <c r="F147" s="46">
        <v>0</v>
      </c>
      <c r="G147" s="47" t="s">
        <v>1003</v>
      </c>
    </row>
    <row r="148" spans="1:7" ht="25.5" customHeight="1">
      <c r="A148" s="65"/>
      <c r="B148" s="65"/>
      <c r="C148" s="69" t="s">
        <v>46</v>
      </c>
      <c r="D148" s="67" t="s">
        <v>47</v>
      </c>
      <c r="E148" s="68" t="s">
        <v>267</v>
      </c>
      <c r="F148" s="46">
        <v>147037.48</v>
      </c>
      <c r="G148" s="47">
        <f t="shared" si="2"/>
        <v>0.8111070167696381</v>
      </c>
    </row>
    <row r="149" spans="1:7" ht="13.5" customHeight="1">
      <c r="A149" s="65"/>
      <c r="B149" s="64" t="s">
        <v>268</v>
      </c>
      <c r="C149" s="66"/>
      <c r="D149" s="67" t="s">
        <v>4</v>
      </c>
      <c r="E149" s="68" t="s">
        <v>214</v>
      </c>
      <c r="F149" s="46">
        <f>SUM(F151)</f>
        <v>536</v>
      </c>
      <c r="G149" s="47">
        <f t="shared" si="2"/>
        <v>0.44666666666666666</v>
      </c>
    </row>
    <row r="150" spans="1:7" ht="42.75" customHeight="1">
      <c r="A150" s="65"/>
      <c r="B150" s="64"/>
      <c r="C150" s="66"/>
      <c r="D150" s="67" t="s">
        <v>155</v>
      </c>
      <c r="E150" s="68" t="s">
        <v>156</v>
      </c>
      <c r="F150" s="46">
        <v>0</v>
      </c>
      <c r="G150" s="47" t="s">
        <v>1003</v>
      </c>
    </row>
    <row r="151" spans="1:7" ht="43.5" customHeight="1">
      <c r="A151" s="65"/>
      <c r="B151" s="65"/>
      <c r="C151" s="69" t="s">
        <v>181</v>
      </c>
      <c r="D151" s="67" t="s">
        <v>182</v>
      </c>
      <c r="E151" s="68" t="s">
        <v>214</v>
      </c>
      <c r="F151" s="46">
        <v>536</v>
      </c>
      <c r="G151" s="47">
        <f t="shared" si="2"/>
        <v>0.44666666666666666</v>
      </c>
    </row>
    <row r="152" spans="1:7" s="45" customFormat="1" ht="13.5" customHeight="1">
      <c r="A152" s="59" t="s">
        <v>269</v>
      </c>
      <c r="B152" s="60"/>
      <c r="C152" s="61"/>
      <c r="D152" s="62" t="s">
        <v>25</v>
      </c>
      <c r="E152" s="63" t="s">
        <v>1030</v>
      </c>
      <c r="F152" s="43">
        <f>SUM(F154,F161,F165,F169,F173,F176,F181,F184)</f>
        <v>2540389.14</v>
      </c>
      <c r="G152" s="44">
        <f t="shared" si="2"/>
        <v>0.52277953874448</v>
      </c>
    </row>
    <row r="153" spans="1:7" ht="42.75" customHeight="1">
      <c r="A153" s="64"/>
      <c r="B153" s="65"/>
      <c r="C153" s="66"/>
      <c r="D153" s="67" t="s">
        <v>155</v>
      </c>
      <c r="E153" s="68" t="s">
        <v>156</v>
      </c>
      <c r="F153" s="46">
        <v>0</v>
      </c>
      <c r="G153" s="47" t="s">
        <v>1003</v>
      </c>
    </row>
    <row r="154" spans="1:7" ht="38.25" customHeight="1">
      <c r="A154" s="65"/>
      <c r="B154" s="64" t="s">
        <v>270</v>
      </c>
      <c r="C154" s="66"/>
      <c r="D154" s="67" t="s">
        <v>271</v>
      </c>
      <c r="E154" s="68" t="s">
        <v>272</v>
      </c>
      <c r="F154" s="46">
        <f>SUM(F156:F160)</f>
        <v>1812626.45</v>
      </c>
      <c r="G154" s="47">
        <f t="shared" si="2"/>
        <v>0.4887102857913184</v>
      </c>
    </row>
    <row r="155" spans="1:7" ht="42.75" customHeight="1">
      <c r="A155" s="65"/>
      <c r="B155" s="64"/>
      <c r="C155" s="66"/>
      <c r="D155" s="67" t="s">
        <v>155</v>
      </c>
      <c r="E155" s="68" t="s">
        <v>156</v>
      </c>
      <c r="F155" s="46">
        <v>0</v>
      </c>
      <c r="G155" s="47" t="s">
        <v>1003</v>
      </c>
    </row>
    <row r="156" spans="1:7" ht="15" customHeight="1">
      <c r="A156" s="65"/>
      <c r="B156" s="65"/>
      <c r="C156" s="69" t="s">
        <v>246</v>
      </c>
      <c r="D156" s="67" t="s">
        <v>32</v>
      </c>
      <c r="E156" s="68" t="s">
        <v>190</v>
      </c>
      <c r="F156" s="46">
        <v>3328.18</v>
      </c>
      <c r="G156" s="47">
        <f t="shared" si="2"/>
        <v>0.5546966666666666</v>
      </c>
    </row>
    <row r="157" spans="1:7" ht="15" customHeight="1">
      <c r="A157" s="65"/>
      <c r="B157" s="65"/>
      <c r="C157" s="69" t="s">
        <v>255</v>
      </c>
      <c r="D157" s="67" t="s">
        <v>48</v>
      </c>
      <c r="E157" s="68" t="s">
        <v>273</v>
      </c>
      <c r="F157" s="46">
        <v>531.52</v>
      </c>
      <c r="G157" s="47">
        <f t="shared" si="2"/>
        <v>0.053152</v>
      </c>
    </row>
    <row r="158" spans="1:7" ht="43.5" customHeight="1">
      <c r="A158" s="65"/>
      <c r="B158" s="65"/>
      <c r="C158" s="69" t="s">
        <v>181</v>
      </c>
      <c r="D158" s="67" t="s">
        <v>182</v>
      </c>
      <c r="E158" s="68" t="s">
        <v>274</v>
      </c>
      <c r="F158" s="46">
        <v>1790000</v>
      </c>
      <c r="G158" s="47">
        <f t="shared" si="2"/>
        <v>0.48840381991814463</v>
      </c>
    </row>
    <row r="159" spans="1:7" ht="43.5" customHeight="1">
      <c r="A159" s="65"/>
      <c r="B159" s="65"/>
      <c r="C159" s="69" t="s">
        <v>275</v>
      </c>
      <c r="D159" s="67" t="s">
        <v>276</v>
      </c>
      <c r="E159" s="68" t="s">
        <v>273</v>
      </c>
      <c r="F159" s="46">
        <v>8055.05</v>
      </c>
      <c r="G159" s="47">
        <f t="shared" si="2"/>
        <v>0.805505</v>
      </c>
    </row>
    <row r="160" spans="1:7" ht="59.25" customHeight="1">
      <c r="A160" s="65"/>
      <c r="B160" s="65"/>
      <c r="C160" s="69" t="s">
        <v>277</v>
      </c>
      <c r="D160" s="67" t="s">
        <v>278</v>
      </c>
      <c r="E160" s="68" t="s">
        <v>279</v>
      </c>
      <c r="F160" s="46">
        <v>10711.7</v>
      </c>
      <c r="G160" s="47">
        <f t="shared" si="2"/>
        <v>0.5950944444444445</v>
      </c>
    </row>
    <row r="161" spans="1:7" ht="48" customHeight="1">
      <c r="A161" s="65"/>
      <c r="B161" s="64" t="s">
        <v>280</v>
      </c>
      <c r="C161" s="66"/>
      <c r="D161" s="67" t="s">
        <v>281</v>
      </c>
      <c r="E161" s="68" t="s">
        <v>442</v>
      </c>
      <c r="F161" s="46">
        <f>SUM(F163:F164)</f>
        <v>15168</v>
      </c>
      <c r="G161" s="47">
        <f t="shared" si="2"/>
        <v>0.5266666666666666</v>
      </c>
    </row>
    <row r="162" spans="1:7" ht="42.75" customHeight="1">
      <c r="A162" s="65"/>
      <c r="B162" s="64"/>
      <c r="C162" s="66"/>
      <c r="D162" s="67" t="s">
        <v>155</v>
      </c>
      <c r="E162" s="68" t="s">
        <v>156</v>
      </c>
      <c r="F162" s="46">
        <v>0</v>
      </c>
      <c r="G162" s="47" t="s">
        <v>1003</v>
      </c>
    </row>
    <row r="163" spans="1:7" ht="43.5" customHeight="1">
      <c r="A163" s="65"/>
      <c r="B163" s="65"/>
      <c r="C163" s="69" t="s">
        <v>181</v>
      </c>
      <c r="D163" s="67" t="s">
        <v>182</v>
      </c>
      <c r="E163" s="68" t="s">
        <v>910</v>
      </c>
      <c r="F163" s="46">
        <v>4213</v>
      </c>
      <c r="G163" s="47">
        <f t="shared" si="2"/>
        <v>0.5471428571428572</v>
      </c>
    </row>
    <row r="164" spans="1:7" ht="34.5" customHeight="1">
      <c r="A164" s="65"/>
      <c r="B164" s="65"/>
      <c r="C164" s="69" t="s">
        <v>283</v>
      </c>
      <c r="D164" s="67" t="s">
        <v>284</v>
      </c>
      <c r="E164" s="68" t="s">
        <v>1031</v>
      </c>
      <c r="F164" s="46">
        <v>10955</v>
      </c>
      <c r="G164" s="47">
        <f t="shared" si="2"/>
        <v>0.5191943127962085</v>
      </c>
    </row>
    <row r="165" spans="1:7" ht="22.5">
      <c r="A165" s="65"/>
      <c r="B165" s="64" t="s">
        <v>286</v>
      </c>
      <c r="C165" s="66"/>
      <c r="D165" s="67" t="s">
        <v>126</v>
      </c>
      <c r="E165" s="68" t="s">
        <v>287</v>
      </c>
      <c r="F165" s="46">
        <f>SUM(F167:F168)</f>
        <v>347773</v>
      </c>
      <c r="G165" s="47">
        <f t="shared" si="2"/>
        <v>0.7427872703972661</v>
      </c>
    </row>
    <row r="166" spans="1:7" ht="42.75" customHeight="1">
      <c r="A166" s="65"/>
      <c r="B166" s="64"/>
      <c r="C166" s="66"/>
      <c r="D166" s="67" t="s">
        <v>155</v>
      </c>
      <c r="E166" s="68" t="s">
        <v>156</v>
      </c>
      <c r="F166" s="46">
        <v>0</v>
      </c>
      <c r="G166" s="47" t="s">
        <v>1003</v>
      </c>
    </row>
    <row r="167" spans="1:7" ht="15" customHeight="1">
      <c r="A167" s="65"/>
      <c r="B167" s="65"/>
      <c r="C167" s="69" t="s">
        <v>173</v>
      </c>
      <c r="D167" s="67" t="s">
        <v>31</v>
      </c>
      <c r="E167" s="68" t="s">
        <v>214</v>
      </c>
      <c r="F167" s="46">
        <v>100</v>
      </c>
      <c r="G167" s="47">
        <f t="shared" si="2"/>
        <v>0.08333333333333333</v>
      </c>
    </row>
    <row r="168" spans="1:7" ht="34.5" customHeight="1">
      <c r="A168" s="65"/>
      <c r="B168" s="65"/>
      <c r="C168" s="69" t="s">
        <v>283</v>
      </c>
      <c r="D168" s="67" t="s">
        <v>284</v>
      </c>
      <c r="E168" s="68" t="s">
        <v>288</v>
      </c>
      <c r="F168" s="46">
        <v>347673</v>
      </c>
      <c r="G168" s="47">
        <f t="shared" si="2"/>
        <v>0.7444817987152035</v>
      </c>
    </row>
    <row r="169" spans="1:7" ht="13.5" customHeight="1">
      <c r="A169" s="65"/>
      <c r="B169" s="64" t="s">
        <v>588</v>
      </c>
      <c r="C169" s="66"/>
      <c r="D169" s="67" t="s">
        <v>87</v>
      </c>
      <c r="E169" s="68" t="s">
        <v>1032</v>
      </c>
      <c r="F169" s="46">
        <f>SUM(F171:F172)</f>
        <v>2230.78</v>
      </c>
      <c r="G169" s="47">
        <f t="shared" si="2"/>
        <v>0.9994534050179212</v>
      </c>
    </row>
    <row r="170" spans="1:7" ht="42.75" customHeight="1">
      <c r="A170" s="65"/>
      <c r="B170" s="64"/>
      <c r="C170" s="66"/>
      <c r="D170" s="67" t="s">
        <v>155</v>
      </c>
      <c r="E170" s="68" t="s">
        <v>156</v>
      </c>
      <c r="F170" s="46">
        <v>0</v>
      </c>
      <c r="G170" s="47" t="s">
        <v>1003</v>
      </c>
    </row>
    <row r="171" spans="1:7" ht="15" customHeight="1">
      <c r="A171" s="65"/>
      <c r="B171" s="65"/>
      <c r="C171" s="69" t="s">
        <v>246</v>
      </c>
      <c r="D171" s="67" t="s">
        <v>32</v>
      </c>
      <c r="E171" s="68" t="s">
        <v>1033</v>
      </c>
      <c r="F171" s="46">
        <v>493.3</v>
      </c>
      <c r="G171" s="47">
        <f t="shared" si="2"/>
        <v>0.998582995951417</v>
      </c>
    </row>
    <row r="172" spans="1:7" ht="15" customHeight="1">
      <c r="A172" s="65"/>
      <c r="B172" s="65"/>
      <c r="C172" s="69" t="s">
        <v>255</v>
      </c>
      <c r="D172" s="67" t="s">
        <v>48</v>
      </c>
      <c r="E172" s="68" t="s">
        <v>1034</v>
      </c>
      <c r="F172" s="46">
        <v>1737.48</v>
      </c>
      <c r="G172" s="47">
        <f t="shared" si="2"/>
        <v>0.9997008055235903</v>
      </c>
    </row>
    <row r="173" spans="1:7" ht="13.5" customHeight="1">
      <c r="A173" s="65"/>
      <c r="B173" s="64" t="s">
        <v>289</v>
      </c>
      <c r="C173" s="66"/>
      <c r="D173" s="67" t="s">
        <v>128</v>
      </c>
      <c r="E173" s="68" t="s">
        <v>290</v>
      </c>
      <c r="F173" s="46">
        <f>SUM(F175)</f>
        <v>115038</v>
      </c>
      <c r="G173" s="47">
        <f t="shared" si="2"/>
        <v>0.5478</v>
      </c>
    </row>
    <row r="174" spans="1:7" ht="42.75" customHeight="1">
      <c r="A174" s="65"/>
      <c r="B174" s="64"/>
      <c r="C174" s="66"/>
      <c r="D174" s="67" t="s">
        <v>155</v>
      </c>
      <c r="E174" s="68" t="s">
        <v>156</v>
      </c>
      <c r="F174" s="46">
        <v>0</v>
      </c>
      <c r="G174" s="47" t="s">
        <v>1003</v>
      </c>
    </row>
    <row r="175" spans="1:7" ht="34.5" customHeight="1">
      <c r="A175" s="65"/>
      <c r="B175" s="65"/>
      <c r="C175" s="69" t="s">
        <v>283</v>
      </c>
      <c r="D175" s="67" t="s">
        <v>284</v>
      </c>
      <c r="E175" s="68" t="s">
        <v>290</v>
      </c>
      <c r="F175" s="46">
        <v>115038</v>
      </c>
      <c r="G175" s="47">
        <f t="shared" si="2"/>
        <v>0.5478</v>
      </c>
    </row>
    <row r="176" spans="1:7" ht="13.5" customHeight="1">
      <c r="A176" s="65"/>
      <c r="B176" s="64" t="s">
        <v>291</v>
      </c>
      <c r="C176" s="66"/>
      <c r="D176" s="67" t="s">
        <v>26</v>
      </c>
      <c r="E176" s="68" t="s">
        <v>1035</v>
      </c>
      <c r="F176" s="46">
        <f>SUM(F178:F180)</f>
        <v>108133.94</v>
      </c>
      <c r="G176" s="47">
        <f t="shared" si="2"/>
        <v>0.5034168528864059</v>
      </c>
    </row>
    <row r="177" spans="1:7" ht="42.75" customHeight="1">
      <c r="A177" s="65"/>
      <c r="B177" s="64"/>
      <c r="C177" s="66"/>
      <c r="D177" s="67" t="s">
        <v>155</v>
      </c>
      <c r="E177" s="68" t="s">
        <v>156</v>
      </c>
      <c r="F177" s="46">
        <v>0</v>
      </c>
      <c r="G177" s="47" t="s">
        <v>1003</v>
      </c>
    </row>
    <row r="178" spans="1:7" ht="15" customHeight="1">
      <c r="A178" s="65"/>
      <c r="B178" s="65"/>
      <c r="C178" s="69" t="s">
        <v>246</v>
      </c>
      <c r="D178" s="67" t="s">
        <v>32</v>
      </c>
      <c r="E178" s="68" t="s">
        <v>292</v>
      </c>
      <c r="F178" s="46">
        <v>1133.94</v>
      </c>
      <c r="G178" s="47">
        <f t="shared" si="2"/>
        <v>0.6299666666666667</v>
      </c>
    </row>
    <row r="179" spans="1:7" ht="43.5" customHeight="1">
      <c r="A179" s="65"/>
      <c r="B179" s="65"/>
      <c r="C179" s="69" t="s">
        <v>181</v>
      </c>
      <c r="D179" s="67" t="s">
        <v>182</v>
      </c>
      <c r="E179" s="68" t="s">
        <v>293</v>
      </c>
      <c r="F179" s="46">
        <v>1000</v>
      </c>
      <c r="G179" s="47">
        <f t="shared" si="2"/>
        <v>1</v>
      </c>
    </row>
    <row r="180" spans="1:7" ht="34.5" customHeight="1">
      <c r="A180" s="65"/>
      <c r="B180" s="65"/>
      <c r="C180" s="69" t="s">
        <v>283</v>
      </c>
      <c r="D180" s="67" t="s">
        <v>284</v>
      </c>
      <c r="E180" s="68" t="s">
        <v>1036</v>
      </c>
      <c r="F180" s="46">
        <v>106000</v>
      </c>
      <c r="G180" s="47">
        <f t="shared" si="2"/>
        <v>0.5</v>
      </c>
    </row>
    <row r="181" spans="1:7" ht="18.75" customHeight="1">
      <c r="A181" s="65"/>
      <c r="B181" s="64" t="s">
        <v>294</v>
      </c>
      <c r="C181" s="66"/>
      <c r="D181" s="67" t="s">
        <v>27</v>
      </c>
      <c r="E181" s="68" t="s">
        <v>295</v>
      </c>
      <c r="F181" s="46">
        <f>SUM(F183)</f>
        <v>15418.97</v>
      </c>
      <c r="G181" s="47">
        <f t="shared" si="2"/>
        <v>0.38547424999999996</v>
      </c>
    </row>
    <row r="182" spans="1:7" ht="42.75" customHeight="1">
      <c r="A182" s="65"/>
      <c r="B182" s="64"/>
      <c r="C182" s="66"/>
      <c r="D182" s="67" t="s">
        <v>155</v>
      </c>
      <c r="E182" s="68" t="s">
        <v>156</v>
      </c>
      <c r="F182" s="46">
        <v>0</v>
      </c>
      <c r="G182" s="47" t="s">
        <v>1003</v>
      </c>
    </row>
    <row r="183" spans="1:7" ht="15" customHeight="1">
      <c r="A183" s="65"/>
      <c r="B183" s="65"/>
      <c r="C183" s="69" t="s">
        <v>173</v>
      </c>
      <c r="D183" s="67" t="s">
        <v>31</v>
      </c>
      <c r="E183" s="68" t="s">
        <v>295</v>
      </c>
      <c r="F183" s="46">
        <v>15418.97</v>
      </c>
      <c r="G183" s="47">
        <f t="shared" si="2"/>
        <v>0.38547424999999996</v>
      </c>
    </row>
    <row r="184" spans="1:7" ht="13.5" customHeight="1">
      <c r="A184" s="65"/>
      <c r="B184" s="64" t="s">
        <v>296</v>
      </c>
      <c r="C184" s="66"/>
      <c r="D184" s="67" t="s">
        <v>4</v>
      </c>
      <c r="E184" s="68" t="s">
        <v>1037</v>
      </c>
      <c r="F184" s="46">
        <f>SUM(F186)</f>
        <v>124000</v>
      </c>
      <c r="G184" s="47">
        <f t="shared" si="2"/>
        <v>0.6653895480180514</v>
      </c>
    </row>
    <row r="185" spans="1:7" ht="42.75" customHeight="1">
      <c r="A185" s="65"/>
      <c r="B185" s="64"/>
      <c r="C185" s="66"/>
      <c r="D185" s="67" t="s">
        <v>155</v>
      </c>
      <c r="E185" s="68" t="s">
        <v>156</v>
      </c>
      <c r="F185" s="46">
        <v>0</v>
      </c>
      <c r="G185" s="47" t="s">
        <v>1003</v>
      </c>
    </row>
    <row r="186" spans="1:7" ht="34.5" customHeight="1">
      <c r="A186" s="65"/>
      <c r="B186" s="65"/>
      <c r="C186" s="69" t="s">
        <v>283</v>
      </c>
      <c r="D186" s="67" t="s">
        <v>284</v>
      </c>
      <c r="E186" s="68" t="s">
        <v>1037</v>
      </c>
      <c r="F186" s="46">
        <v>124000</v>
      </c>
      <c r="G186" s="47">
        <f t="shared" si="2"/>
        <v>0.6653895480180514</v>
      </c>
    </row>
    <row r="187" spans="1:7" s="45" customFormat="1" ht="18.75" customHeight="1">
      <c r="A187" s="59" t="s">
        <v>597</v>
      </c>
      <c r="B187" s="60"/>
      <c r="C187" s="61"/>
      <c r="D187" s="62" t="s">
        <v>117</v>
      </c>
      <c r="E187" s="63" t="s">
        <v>1038</v>
      </c>
      <c r="F187" s="43">
        <f>SUM(F189)</f>
        <v>93117.48</v>
      </c>
      <c r="G187" s="44">
        <f t="shared" si="2"/>
        <v>0.7762895158063225</v>
      </c>
    </row>
    <row r="188" spans="1:7" ht="42.75" customHeight="1">
      <c r="A188" s="64"/>
      <c r="B188" s="65"/>
      <c r="C188" s="66"/>
      <c r="D188" s="67" t="s">
        <v>155</v>
      </c>
      <c r="E188" s="68" t="s">
        <v>156</v>
      </c>
      <c r="F188" s="46">
        <v>0</v>
      </c>
      <c r="G188" s="47" t="s">
        <v>1003</v>
      </c>
    </row>
    <row r="189" spans="1:7" ht="13.5" customHeight="1">
      <c r="A189" s="65"/>
      <c r="B189" s="64" t="s">
        <v>598</v>
      </c>
      <c r="C189" s="66"/>
      <c r="D189" s="67" t="s">
        <v>599</v>
      </c>
      <c r="E189" s="68" t="s">
        <v>1038</v>
      </c>
      <c r="F189" s="46">
        <f>SUM(F191)</f>
        <v>93117.48</v>
      </c>
      <c r="G189" s="47">
        <f t="shared" si="2"/>
        <v>0.7762895158063225</v>
      </c>
    </row>
    <row r="190" spans="1:7" ht="42.75" customHeight="1">
      <c r="A190" s="65"/>
      <c r="B190" s="64"/>
      <c r="C190" s="66"/>
      <c r="D190" s="67" t="s">
        <v>155</v>
      </c>
      <c r="E190" s="68" t="s">
        <v>156</v>
      </c>
      <c r="F190" s="46">
        <v>0</v>
      </c>
      <c r="G190" s="47" t="s">
        <v>1003</v>
      </c>
    </row>
    <row r="191" spans="1:7" ht="43.5" customHeight="1">
      <c r="A191" s="65"/>
      <c r="B191" s="65"/>
      <c r="C191" s="69" t="s">
        <v>405</v>
      </c>
      <c r="D191" s="67" t="s">
        <v>1039</v>
      </c>
      <c r="E191" s="68" t="s">
        <v>1038</v>
      </c>
      <c r="F191" s="46">
        <v>93117.48</v>
      </c>
      <c r="G191" s="47">
        <f t="shared" si="2"/>
        <v>0.7762895158063225</v>
      </c>
    </row>
    <row r="192" spans="1:7" s="45" customFormat="1" ht="13.5" customHeight="1">
      <c r="A192" s="59" t="s">
        <v>602</v>
      </c>
      <c r="B192" s="60"/>
      <c r="C192" s="61"/>
      <c r="D192" s="62" t="s">
        <v>88</v>
      </c>
      <c r="E192" s="63" t="s">
        <v>1040</v>
      </c>
      <c r="F192" s="43">
        <f>SUM(F194)</f>
        <v>205281</v>
      </c>
      <c r="G192" s="44">
        <f t="shared" si="2"/>
        <v>1</v>
      </c>
    </row>
    <row r="193" spans="1:7" ht="42.75" customHeight="1">
      <c r="A193" s="64"/>
      <c r="B193" s="65"/>
      <c r="C193" s="66"/>
      <c r="D193" s="67" t="s">
        <v>155</v>
      </c>
      <c r="E193" s="68" t="s">
        <v>156</v>
      </c>
      <c r="F193" s="46">
        <v>0</v>
      </c>
      <c r="G193" s="47" t="s">
        <v>1003</v>
      </c>
    </row>
    <row r="194" spans="1:7" ht="13.5" customHeight="1">
      <c r="A194" s="65"/>
      <c r="B194" s="64" t="s">
        <v>604</v>
      </c>
      <c r="C194" s="66"/>
      <c r="D194" s="67" t="s">
        <v>89</v>
      </c>
      <c r="E194" s="68" t="s">
        <v>1040</v>
      </c>
      <c r="F194" s="46">
        <f>SUM(F196)</f>
        <v>205281</v>
      </c>
      <c r="G194" s="47">
        <f t="shared" si="2"/>
        <v>1</v>
      </c>
    </row>
    <row r="195" spans="1:7" ht="42.75" customHeight="1">
      <c r="A195" s="65"/>
      <c r="B195" s="64"/>
      <c r="C195" s="66"/>
      <c r="D195" s="67" t="s">
        <v>155</v>
      </c>
      <c r="E195" s="68" t="s">
        <v>156</v>
      </c>
      <c r="F195" s="46">
        <v>0</v>
      </c>
      <c r="G195" s="47" t="s">
        <v>1003</v>
      </c>
    </row>
    <row r="196" spans="1:7" ht="34.5" customHeight="1">
      <c r="A196" s="65"/>
      <c r="B196" s="65"/>
      <c r="C196" s="69" t="s">
        <v>283</v>
      </c>
      <c r="D196" s="67" t="s">
        <v>284</v>
      </c>
      <c r="E196" s="68" t="s">
        <v>1040</v>
      </c>
      <c r="F196" s="46">
        <v>205281</v>
      </c>
      <c r="G196" s="47">
        <f t="shared" si="2"/>
        <v>1</v>
      </c>
    </row>
    <row r="197" spans="1:7" s="45" customFormat="1" ht="13.5" customHeight="1">
      <c r="A197" s="59" t="s">
        <v>297</v>
      </c>
      <c r="B197" s="60"/>
      <c r="C197" s="61"/>
      <c r="D197" s="62" t="s">
        <v>28</v>
      </c>
      <c r="E197" s="63" t="s">
        <v>298</v>
      </c>
      <c r="F197" s="43">
        <f>SUM(F199,F202,F205)</f>
        <v>86851.21</v>
      </c>
      <c r="G197" s="44">
        <f aca="true" t="shared" si="3" ref="G197:G223">F197/E197</f>
        <v>0.25917997612652943</v>
      </c>
    </row>
    <row r="198" spans="1:7" ht="42.75" customHeight="1">
      <c r="A198" s="64"/>
      <c r="B198" s="65"/>
      <c r="C198" s="66"/>
      <c r="D198" s="67" t="s">
        <v>155</v>
      </c>
      <c r="E198" s="68" t="s">
        <v>156</v>
      </c>
      <c r="F198" s="46">
        <v>0</v>
      </c>
      <c r="G198" s="47" t="s">
        <v>1003</v>
      </c>
    </row>
    <row r="199" spans="1:7" ht="29.25" customHeight="1">
      <c r="A199" s="65"/>
      <c r="B199" s="64" t="s">
        <v>299</v>
      </c>
      <c r="C199" s="66"/>
      <c r="D199" s="67" t="s">
        <v>300</v>
      </c>
      <c r="E199" s="68" t="s">
        <v>301</v>
      </c>
      <c r="F199" s="46">
        <f>SUM(F201)</f>
        <v>83964.21</v>
      </c>
      <c r="G199" s="47">
        <f t="shared" si="3"/>
        <v>0.25366830815709973</v>
      </c>
    </row>
    <row r="200" spans="1:7" ht="42.75" customHeight="1">
      <c r="A200" s="65"/>
      <c r="B200" s="64"/>
      <c r="C200" s="66"/>
      <c r="D200" s="67" t="s">
        <v>155</v>
      </c>
      <c r="E200" s="68" t="s">
        <v>156</v>
      </c>
      <c r="F200" s="46">
        <v>0</v>
      </c>
      <c r="G200" s="47" t="s">
        <v>1003</v>
      </c>
    </row>
    <row r="201" spans="1:7" ht="15" customHeight="1">
      <c r="A201" s="65"/>
      <c r="B201" s="65"/>
      <c r="C201" s="69" t="s">
        <v>163</v>
      </c>
      <c r="D201" s="67" t="s">
        <v>30</v>
      </c>
      <c r="E201" s="68" t="s">
        <v>301</v>
      </c>
      <c r="F201" s="46">
        <v>83964.21</v>
      </c>
      <c r="G201" s="47">
        <f t="shared" si="3"/>
        <v>0.25366830815709973</v>
      </c>
    </row>
    <row r="202" spans="1:7" ht="22.5">
      <c r="A202" s="65"/>
      <c r="B202" s="64" t="s">
        <v>302</v>
      </c>
      <c r="C202" s="66"/>
      <c r="D202" s="67" t="s">
        <v>127</v>
      </c>
      <c r="E202" s="68" t="s">
        <v>303</v>
      </c>
      <c r="F202" s="46">
        <f>SUM(F204)</f>
        <v>1770.35</v>
      </c>
      <c r="G202" s="47">
        <f t="shared" si="3"/>
        <v>1.6094090909090908</v>
      </c>
    </row>
    <row r="203" spans="1:7" ht="42.75" customHeight="1">
      <c r="A203" s="65"/>
      <c r="B203" s="64"/>
      <c r="C203" s="66"/>
      <c r="D203" s="67" t="s">
        <v>155</v>
      </c>
      <c r="E203" s="68" t="s">
        <v>156</v>
      </c>
      <c r="F203" s="46">
        <v>0</v>
      </c>
      <c r="G203" s="47" t="s">
        <v>1003</v>
      </c>
    </row>
    <row r="204" spans="1:7" ht="15" customHeight="1">
      <c r="A204" s="65"/>
      <c r="B204" s="65"/>
      <c r="C204" s="69" t="s">
        <v>304</v>
      </c>
      <c r="D204" s="67" t="s">
        <v>49</v>
      </c>
      <c r="E204" s="68" t="s">
        <v>303</v>
      </c>
      <c r="F204" s="46">
        <v>1770.35</v>
      </c>
      <c r="G204" s="47">
        <f t="shared" si="3"/>
        <v>1.6094090909090908</v>
      </c>
    </row>
    <row r="205" spans="1:7" ht="13.5" customHeight="1">
      <c r="A205" s="65"/>
      <c r="B205" s="64" t="s">
        <v>305</v>
      </c>
      <c r="C205" s="66"/>
      <c r="D205" s="67" t="s">
        <v>4</v>
      </c>
      <c r="E205" s="68" t="s">
        <v>306</v>
      </c>
      <c r="F205" s="46">
        <f>SUM(F207:F208)</f>
        <v>1116.65</v>
      </c>
      <c r="G205" s="47">
        <f t="shared" si="3"/>
        <v>0.3722166666666667</v>
      </c>
    </row>
    <row r="206" spans="1:7" ht="42.75" customHeight="1">
      <c r="A206" s="65"/>
      <c r="B206" s="64"/>
      <c r="C206" s="66"/>
      <c r="D206" s="67" t="s">
        <v>155</v>
      </c>
      <c r="E206" s="68" t="s">
        <v>156</v>
      </c>
      <c r="F206" s="46">
        <v>0</v>
      </c>
      <c r="G206" s="47" t="s">
        <v>1003</v>
      </c>
    </row>
    <row r="207" spans="1:7" ht="15" customHeight="1">
      <c r="A207" s="65"/>
      <c r="B207" s="65"/>
      <c r="C207" s="69" t="s">
        <v>307</v>
      </c>
      <c r="D207" s="67" t="s">
        <v>123</v>
      </c>
      <c r="E207" s="68" t="s">
        <v>306</v>
      </c>
      <c r="F207" s="46">
        <v>1010.85</v>
      </c>
      <c r="G207" s="47">
        <f t="shared" si="3"/>
        <v>0.33695</v>
      </c>
    </row>
    <row r="208" spans="1:7" ht="15" customHeight="1">
      <c r="A208" s="65"/>
      <c r="B208" s="65"/>
      <c r="C208" s="69" t="s">
        <v>246</v>
      </c>
      <c r="D208" s="67" t="s">
        <v>32</v>
      </c>
      <c r="E208" s="68">
        <v>0</v>
      </c>
      <c r="F208" s="46">
        <v>105.8</v>
      </c>
      <c r="G208" s="47" t="s">
        <v>1003</v>
      </c>
    </row>
    <row r="209" spans="1:7" s="45" customFormat="1" ht="13.5" customHeight="1">
      <c r="A209" s="59" t="s">
        <v>308</v>
      </c>
      <c r="B209" s="60"/>
      <c r="C209" s="61"/>
      <c r="D209" s="62" t="s">
        <v>979</v>
      </c>
      <c r="E209" s="63" t="s">
        <v>309</v>
      </c>
      <c r="F209" s="43">
        <f>SUM(F211,F218)</f>
        <v>144806.63999999998</v>
      </c>
      <c r="G209" s="44">
        <f t="shared" si="3"/>
        <v>0.5113246868809564</v>
      </c>
    </row>
    <row r="210" spans="1:7" ht="42.75" customHeight="1">
      <c r="A210" s="64"/>
      <c r="B210" s="65"/>
      <c r="C210" s="66"/>
      <c r="D210" s="67" t="s">
        <v>155</v>
      </c>
      <c r="E210" s="68" t="s">
        <v>310</v>
      </c>
      <c r="F210" s="46">
        <f>SUM(F219)</f>
        <v>92746.73</v>
      </c>
      <c r="G210" s="47">
        <f t="shared" si="3"/>
        <v>0.9958952635591491</v>
      </c>
    </row>
    <row r="211" spans="1:7" ht="13.5" customHeight="1">
      <c r="A211" s="65"/>
      <c r="B211" s="64" t="s">
        <v>311</v>
      </c>
      <c r="C211" s="66"/>
      <c r="D211" s="67" t="s">
        <v>103</v>
      </c>
      <c r="E211" s="68" t="s">
        <v>312</v>
      </c>
      <c r="F211" s="46">
        <f>SUM(F213:F217)</f>
        <v>51254.85</v>
      </c>
      <c r="G211" s="47">
        <f t="shared" si="3"/>
        <v>0.26966301888777816</v>
      </c>
    </row>
    <row r="212" spans="1:7" ht="42.75" customHeight="1">
      <c r="A212" s="65"/>
      <c r="B212" s="64"/>
      <c r="C212" s="66"/>
      <c r="D212" s="67" t="s">
        <v>155</v>
      </c>
      <c r="E212" s="68" t="s">
        <v>156</v>
      </c>
      <c r="F212" s="46">
        <v>0</v>
      </c>
      <c r="G212" s="47" t="s">
        <v>1003</v>
      </c>
    </row>
    <row r="213" spans="1:7" ht="45">
      <c r="A213" s="65"/>
      <c r="B213" s="64"/>
      <c r="C213" s="69" t="s">
        <v>158</v>
      </c>
      <c r="D213" s="67" t="s">
        <v>159</v>
      </c>
      <c r="E213" s="68">
        <v>0</v>
      </c>
      <c r="F213" s="46">
        <v>1007.4</v>
      </c>
      <c r="G213" s="47" t="s">
        <v>1003</v>
      </c>
    </row>
    <row r="214" spans="1:7" ht="15" customHeight="1">
      <c r="A214" s="65"/>
      <c r="B214" s="65"/>
      <c r="C214" s="69" t="s">
        <v>173</v>
      </c>
      <c r="D214" s="67" t="s">
        <v>31</v>
      </c>
      <c r="E214" s="68" t="s">
        <v>312</v>
      </c>
      <c r="F214" s="46">
        <v>49048</v>
      </c>
      <c r="G214" s="47">
        <f t="shared" si="3"/>
        <v>0.25805229652233386</v>
      </c>
    </row>
    <row r="215" spans="1:7" ht="15" customHeight="1">
      <c r="A215" s="65"/>
      <c r="B215" s="65"/>
      <c r="C215" s="69" t="s">
        <v>246</v>
      </c>
      <c r="D215" s="67" t="s">
        <v>32</v>
      </c>
      <c r="E215" s="68">
        <v>0</v>
      </c>
      <c r="F215" s="46">
        <v>451.63</v>
      </c>
      <c r="G215" s="47" t="s">
        <v>1003</v>
      </c>
    </row>
    <row r="216" spans="1:7" ht="15" customHeight="1">
      <c r="A216" s="65"/>
      <c r="B216" s="65"/>
      <c r="C216" s="69" t="s">
        <v>255</v>
      </c>
      <c r="D216" s="67" t="s">
        <v>48</v>
      </c>
      <c r="E216" s="68">
        <v>0</v>
      </c>
      <c r="F216" s="46">
        <v>14</v>
      </c>
      <c r="G216" s="47" t="s">
        <v>1003</v>
      </c>
    </row>
    <row r="217" spans="1:7" ht="56.25">
      <c r="A217" s="65"/>
      <c r="B217" s="65"/>
      <c r="C217" s="69" t="s">
        <v>277</v>
      </c>
      <c r="D217" s="67" t="s">
        <v>278</v>
      </c>
      <c r="E217" s="68">
        <v>0</v>
      </c>
      <c r="F217" s="46">
        <v>733.82</v>
      </c>
      <c r="G217" s="47" t="s">
        <v>1003</v>
      </c>
    </row>
    <row r="218" spans="1:7" ht="13.5" customHeight="1">
      <c r="A218" s="65"/>
      <c r="B218" s="64" t="s">
        <v>313</v>
      </c>
      <c r="C218" s="66"/>
      <c r="D218" s="67" t="s">
        <v>990</v>
      </c>
      <c r="E218" s="68" t="s">
        <v>310</v>
      </c>
      <c r="F218" s="46">
        <f>SUM(F220:F221)</f>
        <v>93551.79</v>
      </c>
      <c r="G218" s="47">
        <f t="shared" si="3"/>
        <v>1.004539831846149</v>
      </c>
    </row>
    <row r="219" spans="1:7" ht="42.75" customHeight="1">
      <c r="A219" s="65"/>
      <c r="B219" s="64"/>
      <c r="C219" s="66"/>
      <c r="D219" s="67" t="s">
        <v>155</v>
      </c>
      <c r="E219" s="68" t="s">
        <v>310</v>
      </c>
      <c r="F219" s="46">
        <f>SUM(F220)</f>
        <v>92746.73</v>
      </c>
      <c r="G219" s="47">
        <f t="shared" si="3"/>
        <v>0.9958952635591491</v>
      </c>
    </row>
    <row r="220" spans="1:7" ht="33.75">
      <c r="A220" s="65"/>
      <c r="B220" s="65"/>
      <c r="C220" s="69" t="s">
        <v>314</v>
      </c>
      <c r="D220" s="67" t="s">
        <v>315</v>
      </c>
      <c r="E220" s="68" t="s">
        <v>310</v>
      </c>
      <c r="F220" s="46">
        <v>92746.73</v>
      </c>
      <c r="G220" s="47">
        <f t="shared" si="3"/>
        <v>0.9958952635591491</v>
      </c>
    </row>
    <row r="221" spans="1:7" ht="56.25">
      <c r="A221" s="66"/>
      <c r="B221" s="66"/>
      <c r="C221" s="69" t="s">
        <v>277</v>
      </c>
      <c r="D221" s="67" t="s">
        <v>278</v>
      </c>
      <c r="E221" s="68">
        <v>0</v>
      </c>
      <c r="F221" s="46">
        <v>805.06</v>
      </c>
      <c r="G221" s="47" t="s">
        <v>1003</v>
      </c>
    </row>
    <row r="222" spans="1:7" s="45" customFormat="1" ht="13.5" customHeight="1">
      <c r="A222" s="74" t="s">
        <v>108</v>
      </c>
      <c r="B222" s="74"/>
      <c r="C222" s="74"/>
      <c r="D222" s="74"/>
      <c r="E222" s="63" t="s">
        <v>1041</v>
      </c>
      <c r="F222" s="43">
        <f>SUM(F4,F10,F15,F22,F32,F37,F54,F59,F64,F69,F107,F122,F144,F152,F187,F192,F197,F209)</f>
        <v>15555615.710000005</v>
      </c>
      <c r="G222" s="44">
        <f t="shared" si="3"/>
        <v>0.5112746876656011</v>
      </c>
    </row>
    <row r="223" spans="1:7" ht="42.75" customHeight="1">
      <c r="A223" s="65"/>
      <c r="B223" s="65"/>
      <c r="C223" s="65"/>
      <c r="D223" s="67" t="s">
        <v>155</v>
      </c>
      <c r="E223" s="68" t="s">
        <v>316</v>
      </c>
      <c r="F223" s="46">
        <f>SUM(F5,F11,F16,F23,F33,F38,F55,F60,F65,F70,F108,F123,F145,F153,F188,F193,F198,F210)</f>
        <v>171714.44</v>
      </c>
      <c r="G223" s="47">
        <f t="shared" si="3"/>
        <v>0.9977770675839788</v>
      </c>
    </row>
    <row r="224" spans="4:7" ht="16.5" customHeight="1">
      <c r="D224" s="76"/>
      <c r="E224" s="77"/>
      <c r="F224" s="78"/>
      <c r="G224" s="79"/>
    </row>
    <row r="225" spans="1:7" ht="13.5" customHeight="1">
      <c r="A225" s="57" t="s">
        <v>317</v>
      </c>
      <c r="B225" s="57"/>
      <c r="C225" s="57"/>
      <c r="D225" s="57"/>
      <c r="E225" s="75"/>
      <c r="F225" s="46"/>
      <c r="G225" s="47"/>
    </row>
    <row r="226" spans="1:7" s="45" customFormat="1" ht="13.5" customHeight="1">
      <c r="A226" s="59" t="s">
        <v>189</v>
      </c>
      <c r="B226" s="60"/>
      <c r="C226" s="61"/>
      <c r="D226" s="62" t="s">
        <v>11</v>
      </c>
      <c r="E226" s="63">
        <v>0</v>
      </c>
      <c r="F226" s="43">
        <f>SUM(F228)</f>
        <v>1520</v>
      </c>
      <c r="G226" s="44" t="s">
        <v>1003</v>
      </c>
    </row>
    <row r="227" spans="1:7" ht="41.25" customHeight="1">
      <c r="A227" s="64"/>
      <c r="B227" s="65"/>
      <c r="C227" s="66"/>
      <c r="D227" s="67" t="s">
        <v>155</v>
      </c>
      <c r="E227" s="68" t="s">
        <v>156</v>
      </c>
      <c r="F227" s="46">
        <v>0</v>
      </c>
      <c r="G227" s="47" t="s">
        <v>1003</v>
      </c>
    </row>
    <row r="228" spans="1:7" ht="13.5" customHeight="1">
      <c r="A228" s="65"/>
      <c r="B228" s="70" t="s">
        <v>450</v>
      </c>
      <c r="C228" s="66"/>
      <c r="D228" s="67" t="s">
        <v>75</v>
      </c>
      <c r="E228" s="68"/>
      <c r="F228" s="46">
        <f>SUM(F230)</f>
        <v>1520</v>
      </c>
      <c r="G228" s="47" t="s">
        <v>1003</v>
      </c>
    </row>
    <row r="229" spans="1:7" ht="42" customHeight="1">
      <c r="A229" s="65"/>
      <c r="B229" s="64"/>
      <c r="C229" s="66"/>
      <c r="D229" s="67" t="s">
        <v>155</v>
      </c>
      <c r="E229" s="68" t="s">
        <v>156</v>
      </c>
      <c r="F229" s="46">
        <v>0</v>
      </c>
      <c r="G229" s="47" t="s">
        <v>1003</v>
      </c>
    </row>
    <row r="230" spans="1:7" ht="13.5" customHeight="1">
      <c r="A230" s="65"/>
      <c r="B230" s="65"/>
      <c r="C230" s="72" t="s">
        <v>1042</v>
      </c>
      <c r="D230" s="71" t="s">
        <v>1043</v>
      </c>
      <c r="E230" s="68">
        <v>0</v>
      </c>
      <c r="F230" s="46">
        <v>1520</v>
      </c>
      <c r="G230" s="47" t="s">
        <v>1003</v>
      </c>
    </row>
    <row r="231" spans="1:7" s="45" customFormat="1" ht="13.5" customHeight="1">
      <c r="A231" s="59" t="s">
        <v>164</v>
      </c>
      <c r="B231" s="60"/>
      <c r="C231" s="61"/>
      <c r="D231" s="62" t="s">
        <v>7</v>
      </c>
      <c r="E231" s="63" t="s">
        <v>1044</v>
      </c>
      <c r="F231" s="43">
        <f>SUM(F233)</f>
        <v>354111.34</v>
      </c>
      <c r="G231" s="44">
        <f aca="true" t="shared" si="4" ref="G231:G253">F231/E231</f>
        <v>0.34366695749477627</v>
      </c>
    </row>
    <row r="232" spans="1:7" ht="42.75" customHeight="1">
      <c r="A232" s="64"/>
      <c r="B232" s="65"/>
      <c r="C232" s="66"/>
      <c r="D232" s="67" t="s">
        <v>155</v>
      </c>
      <c r="E232" s="68" t="s">
        <v>156</v>
      </c>
      <c r="F232" s="46">
        <v>0</v>
      </c>
      <c r="G232" s="47" t="s">
        <v>1003</v>
      </c>
    </row>
    <row r="233" spans="1:7" ht="13.5" customHeight="1">
      <c r="A233" s="65"/>
      <c r="B233" s="64" t="s">
        <v>165</v>
      </c>
      <c r="C233" s="66"/>
      <c r="D233" s="67" t="s">
        <v>8</v>
      </c>
      <c r="E233" s="68" t="s">
        <v>1044</v>
      </c>
      <c r="F233" s="46">
        <f>SUM(F235:F236)</f>
        <v>354111.34</v>
      </c>
      <c r="G233" s="47">
        <f t="shared" si="4"/>
        <v>0.34366695749477627</v>
      </c>
    </row>
    <row r="234" spans="1:7" ht="42.75" customHeight="1">
      <c r="A234" s="65"/>
      <c r="B234" s="64"/>
      <c r="C234" s="66"/>
      <c r="D234" s="67" t="s">
        <v>155</v>
      </c>
      <c r="E234" s="68" t="s">
        <v>156</v>
      </c>
      <c r="F234" s="46">
        <v>0</v>
      </c>
      <c r="G234" s="47" t="s">
        <v>1003</v>
      </c>
    </row>
    <row r="235" spans="1:7" ht="34.5" customHeight="1">
      <c r="A235" s="65"/>
      <c r="B235" s="65"/>
      <c r="C235" s="69" t="s">
        <v>318</v>
      </c>
      <c r="D235" s="67" t="s">
        <v>319</v>
      </c>
      <c r="E235" s="68" t="s">
        <v>1045</v>
      </c>
      <c r="F235" s="46">
        <v>11381.5</v>
      </c>
      <c r="G235" s="47">
        <f t="shared" si="4"/>
        <v>2.0433572710951524</v>
      </c>
    </row>
    <row r="236" spans="1:7" ht="34.5" customHeight="1">
      <c r="A236" s="65"/>
      <c r="B236" s="65"/>
      <c r="C236" s="69" t="s">
        <v>320</v>
      </c>
      <c r="D236" s="67" t="s">
        <v>321</v>
      </c>
      <c r="E236" s="68" t="s">
        <v>1046</v>
      </c>
      <c r="F236" s="46">
        <v>342729.84</v>
      </c>
      <c r="G236" s="47">
        <f t="shared" si="4"/>
        <v>0.33442897832889845</v>
      </c>
    </row>
    <row r="237" spans="1:7" s="45" customFormat="1" ht="13.5" customHeight="1">
      <c r="A237" s="59" t="s">
        <v>249</v>
      </c>
      <c r="B237" s="60"/>
      <c r="C237" s="61"/>
      <c r="D237" s="62" t="s">
        <v>18</v>
      </c>
      <c r="E237" s="63" t="s">
        <v>1047</v>
      </c>
      <c r="F237" s="43">
        <v>0</v>
      </c>
      <c r="G237" s="44">
        <f t="shared" si="4"/>
        <v>0</v>
      </c>
    </row>
    <row r="238" spans="1:7" ht="42.75" customHeight="1">
      <c r="A238" s="64"/>
      <c r="B238" s="65"/>
      <c r="C238" s="66"/>
      <c r="D238" s="67" t="s">
        <v>155</v>
      </c>
      <c r="E238" s="68" t="s">
        <v>1047</v>
      </c>
      <c r="F238" s="46">
        <v>0</v>
      </c>
      <c r="G238" s="47">
        <f t="shared" si="4"/>
        <v>0</v>
      </c>
    </row>
    <row r="239" spans="1:7" ht="13.5" customHeight="1">
      <c r="A239" s="65"/>
      <c r="B239" s="64" t="s">
        <v>552</v>
      </c>
      <c r="C239" s="66"/>
      <c r="D239" s="67" t="s">
        <v>4</v>
      </c>
      <c r="E239" s="68" t="s">
        <v>1047</v>
      </c>
      <c r="F239" s="46">
        <v>0</v>
      </c>
      <c r="G239" s="47">
        <f t="shared" si="4"/>
        <v>0</v>
      </c>
    </row>
    <row r="240" spans="1:7" ht="42.75" customHeight="1">
      <c r="A240" s="65"/>
      <c r="B240" s="64"/>
      <c r="C240" s="66"/>
      <c r="D240" s="67" t="s">
        <v>155</v>
      </c>
      <c r="E240" s="68" t="s">
        <v>1047</v>
      </c>
      <c r="F240" s="46">
        <v>0</v>
      </c>
      <c r="G240" s="47">
        <f t="shared" si="4"/>
        <v>0</v>
      </c>
    </row>
    <row r="241" spans="1:7" ht="43.5" customHeight="1">
      <c r="A241" s="65"/>
      <c r="B241" s="65"/>
      <c r="C241" s="69" t="s">
        <v>329</v>
      </c>
      <c r="D241" s="67" t="s">
        <v>330</v>
      </c>
      <c r="E241" s="68" t="s">
        <v>1047</v>
      </c>
      <c r="F241" s="46">
        <v>0</v>
      </c>
      <c r="G241" s="47">
        <f t="shared" si="4"/>
        <v>0</v>
      </c>
    </row>
    <row r="242" spans="1:7" s="45" customFormat="1" ht="13.5" customHeight="1">
      <c r="A242" s="59" t="s">
        <v>297</v>
      </c>
      <c r="B242" s="60"/>
      <c r="C242" s="61"/>
      <c r="D242" s="62" t="s">
        <v>28</v>
      </c>
      <c r="E242" s="63" t="s">
        <v>322</v>
      </c>
      <c r="F242" s="43">
        <f>SUM(F244)</f>
        <v>207619.07</v>
      </c>
      <c r="G242" s="44">
        <f t="shared" si="4"/>
        <v>0.1922192338600669</v>
      </c>
    </row>
    <row r="243" spans="1:7" ht="42.75" customHeight="1">
      <c r="A243" s="64"/>
      <c r="B243" s="65"/>
      <c r="C243" s="66"/>
      <c r="D243" s="67" t="s">
        <v>155</v>
      </c>
      <c r="E243" s="68" t="s">
        <v>322</v>
      </c>
      <c r="F243" s="46">
        <f>SUM(F245)</f>
        <v>207619.07</v>
      </c>
      <c r="G243" s="47">
        <f t="shared" si="4"/>
        <v>0.1922192338600669</v>
      </c>
    </row>
    <row r="244" spans="1:7" ht="13.5" customHeight="1">
      <c r="A244" s="65"/>
      <c r="B244" s="64" t="s">
        <v>323</v>
      </c>
      <c r="C244" s="66"/>
      <c r="D244" s="67" t="s">
        <v>91</v>
      </c>
      <c r="E244" s="68" t="s">
        <v>322</v>
      </c>
      <c r="F244" s="46">
        <f>SUM(F246)</f>
        <v>207619.07</v>
      </c>
      <c r="G244" s="47">
        <f t="shared" si="4"/>
        <v>0.1922192338600669</v>
      </c>
    </row>
    <row r="245" spans="1:7" ht="42.75" customHeight="1">
      <c r="A245" s="65"/>
      <c r="B245" s="64"/>
      <c r="C245" s="66"/>
      <c r="D245" s="67" t="s">
        <v>155</v>
      </c>
      <c r="E245" s="68" t="s">
        <v>322</v>
      </c>
      <c r="F245" s="46">
        <f>SUM(F246)</f>
        <v>207619.07</v>
      </c>
      <c r="G245" s="47">
        <f t="shared" si="4"/>
        <v>0.1922192338600669</v>
      </c>
    </row>
    <row r="246" spans="1:7" ht="54" customHeight="1">
      <c r="A246" s="65"/>
      <c r="B246" s="65"/>
      <c r="C246" s="69" t="s">
        <v>324</v>
      </c>
      <c r="D246" s="67" t="s">
        <v>325</v>
      </c>
      <c r="E246" s="68" t="s">
        <v>322</v>
      </c>
      <c r="F246" s="46">
        <v>207619.07</v>
      </c>
      <c r="G246" s="47">
        <f t="shared" si="4"/>
        <v>0.1922192338600669</v>
      </c>
    </row>
    <row r="247" spans="1:7" s="45" customFormat="1" ht="13.5" customHeight="1">
      <c r="A247" s="59" t="s">
        <v>326</v>
      </c>
      <c r="B247" s="60"/>
      <c r="C247" s="61"/>
      <c r="D247" s="62" t="s">
        <v>97</v>
      </c>
      <c r="E247" s="63" t="s">
        <v>327</v>
      </c>
      <c r="F247" s="43">
        <v>0</v>
      </c>
      <c r="G247" s="44">
        <f t="shared" si="4"/>
        <v>0</v>
      </c>
    </row>
    <row r="248" spans="1:7" ht="42.75" customHeight="1">
      <c r="A248" s="64"/>
      <c r="B248" s="65"/>
      <c r="C248" s="66"/>
      <c r="D248" s="67" t="s">
        <v>155</v>
      </c>
      <c r="E248" s="68" t="s">
        <v>327</v>
      </c>
      <c r="F248" s="46">
        <v>0</v>
      </c>
      <c r="G248" s="47">
        <f t="shared" si="4"/>
        <v>0</v>
      </c>
    </row>
    <row r="249" spans="1:7" ht="13.5" customHeight="1">
      <c r="A249" s="65"/>
      <c r="B249" s="64" t="s">
        <v>328</v>
      </c>
      <c r="C249" s="66"/>
      <c r="D249" s="67" t="s">
        <v>101</v>
      </c>
      <c r="E249" s="68" t="s">
        <v>327</v>
      </c>
      <c r="F249" s="46">
        <v>0</v>
      </c>
      <c r="G249" s="47">
        <f t="shared" si="4"/>
        <v>0</v>
      </c>
    </row>
    <row r="250" spans="1:7" ht="42.75" customHeight="1">
      <c r="A250" s="65"/>
      <c r="B250" s="64"/>
      <c r="C250" s="66"/>
      <c r="D250" s="67" t="s">
        <v>155</v>
      </c>
      <c r="E250" s="68" t="s">
        <v>327</v>
      </c>
      <c r="F250" s="46">
        <v>0</v>
      </c>
      <c r="G250" s="47">
        <f t="shared" si="4"/>
        <v>0</v>
      </c>
    </row>
    <row r="251" spans="1:7" ht="43.5" customHeight="1">
      <c r="A251" s="65"/>
      <c r="B251" s="65"/>
      <c r="C251" s="69" t="s">
        <v>329</v>
      </c>
      <c r="D251" s="67" t="s">
        <v>330</v>
      </c>
      <c r="E251" s="68" t="s">
        <v>327</v>
      </c>
      <c r="F251" s="46">
        <v>0</v>
      </c>
      <c r="G251" s="47">
        <f t="shared" si="4"/>
        <v>0</v>
      </c>
    </row>
    <row r="252" spans="1:7" s="45" customFormat="1" ht="13.5" customHeight="1">
      <c r="A252" s="74" t="s">
        <v>317</v>
      </c>
      <c r="B252" s="74"/>
      <c r="C252" s="74"/>
      <c r="D252" s="74"/>
      <c r="E252" s="63" t="s">
        <v>1048</v>
      </c>
      <c r="F252" s="43">
        <f>SUM(F247,F242,F237,F231,F226)</f>
        <v>563250.41</v>
      </c>
      <c r="G252" s="44">
        <f t="shared" si="4"/>
        <v>0.2040629270554819</v>
      </c>
    </row>
    <row r="253" spans="1:7" ht="42.75" customHeight="1">
      <c r="A253" s="65"/>
      <c r="B253" s="65"/>
      <c r="C253" s="65"/>
      <c r="D253" s="67" t="s">
        <v>155</v>
      </c>
      <c r="E253" s="68" t="s">
        <v>1049</v>
      </c>
      <c r="F253" s="46">
        <f>SUM(F248,F243,F238,F232,F227)</f>
        <v>207619.07</v>
      </c>
      <c r="G253" s="47">
        <f t="shared" si="4"/>
        <v>0.12002566208942247</v>
      </c>
    </row>
    <row r="254" spans="1:7" ht="16.5" customHeight="1">
      <c r="A254" s="76"/>
      <c r="B254" s="76"/>
      <c r="C254" s="76"/>
      <c r="D254" s="76"/>
      <c r="E254" s="77"/>
      <c r="F254" s="78"/>
      <c r="G254" s="79"/>
    </row>
    <row r="255" spans="1:7" ht="13.5" customHeight="1">
      <c r="A255" s="57" t="s">
        <v>331</v>
      </c>
      <c r="B255" s="57"/>
      <c r="C255" s="57"/>
      <c r="D255" s="57"/>
      <c r="E255" s="75" t="s">
        <v>1050</v>
      </c>
      <c r="F255" s="43">
        <f>SUM(F252,F222)</f>
        <v>16118866.120000005</v>
      </c>
      <c r="G255" s="44">
        <f>F255/E255</f>
        <v>0.4857224504203559</v>
      </c>
    </row>
    <row r="256" spans="1:7" ht="52.5" customHeight="1">
      <c r="A256" s="59"/>
      <c r="B256" s="59"/>
      <c r="C256" s="59"/>
      <c r="D256" s="62" t="s">
        <v>332</v>
      </c>
      <c r="E256" s="75" t="s">
        <v>1051</v>
      </c>
      <c r="F256" s="43">
        <f>SUM(F253,F223)</f>
        <v>379333.51</v>
      </c>
      <c r="G256" s="44">
        <f>F256/E256</f>
        <v>0.19945123419595076</v>
      </c>
    </row>
  </sheetData>
  <sheetProtection/>
  <printOptions/>
  <pageMargins left="0.4724409448818898" right="0.3937007874015748" top="0.984251968503937" bottom="0.8661417322834646" header="0.5118110236220472" footer="0.5118110236220472"/>
  <pageSetup firstPageNumber="19" useFirstPageNumber="1" horizontalDpi="600" verticalDpi="600" orientation="portrait" paperSize="9" r:id="rId1"/>
  <headerFooter>
    <oddHeader>&amp;L&amp;"Arial,Kursywa"Informacja o przebiegu wykonania Budżetu Gminy Paczków 
za I półrocze 2011r.&amp;R&amp;"Arial,Kursywa"Zał. nr 1
Wykonanie dochdów budżetowych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F77" sqref="F77"/>
    </sheetView>
  </sheetViews>
  <sheetFormatPr defaultColWidth="9.140625" defaultRowHeight="12.75"/>
  <cols>
    <col min="1" max="1" width="4.28125" style="183" bestFit="1" customWidth="1"/>
    <col min="2" max="2" width="6.8515625" style="183" bestFit="1" customWidth="1"/>
    <col min="3" max="3" width="7.00390625" style="183" bestFit="1" customWidth="1"/>
    <col min="4" max="4" width="50.140625" style="183" customWidth="1"/>
    <col min="5" max="5" width="8.7109375" style="183" bestFit="1" customWidth="1"/>
    <col min="6" max="6" width="9.140625" style="183" customWidth="1"/>
    <col min="7" max="7" width="7.140625" style="183" bestFit="1" customWidth="1"/>
    <col min="8" max="16384" width="9.140625" style="183" customWidth="1"/>
  </cols>
  <sheetData>
    <row r="1" spans="1:7" ht="12.75" customHeight="1">
      <c r="A1" s="105" t="s">
        <v>0</v>
      </c>
      <c r="B1" s="105" t="s">
        <v>1</v>
      </c>
      <c r="C1" s="105" t="s">
        <v>29</v>
      </c>
      <c r="D1" s="105" t="s">
        <v>2</v>
      </c>
      <c r="E1" s="162" t="s">
        <v>118</v>
      </c>
      <c r="F1" s="185" t="s">
        <v>1004</v>
      </c>
      <c r="G1" s="185" t="s">
        <v>1005</v>
      </c>
    </row>
    <row r="2" spans="1:7" s="184" customFormat="1" ht="9">
      <c r="A2" s="163" t="s">
        <v>148</v>
      </c>
      <c r="B2" s="151" t="s">
        <v>149</v>
      </c>
      <c r="C2" s="163" t="s">
        <v>150</v>
      </c>
      <c r="D2" s="163" t="s">
        <v>151</v>
      </c>
      <c r="E2" s="151" t="s">
        <v>152</v>
      </c>
      <c r="F2" s="186">
        <v>6</v>
      </c>
      <c r="G2" s="186">
        <v>7</v>
      </c>
    </row>
    <row r="3" spans="1:7" ht="12.75" customHeight="1">
      <c r="A3" s="101" t="s">
        <v>160</v>
      </c>
      <c r="B3" s="101"/>
      <c r="C3" s="101"/>
      <c r="D3" s="102" t="s">
        <v>5</v>
      </c>
      <c r="E3" s="126" t="s">
        <v>218</v>
      </c>
      <c r="F3" s="256">
        <v>0</v>
      </c>
      <c r="G3" s="254">
        <f>F3/E3</f>
        <v>0</v>
      </c>
    </row>
    <row r="4" spans="1:7" ht="12.75" customHeight="1">
      <c r="A4" s="104"/>
      <c r="B4" s="105" t="s">
        <v>162</v>
      </c>
      <c r="C4" s="105"/>
      <c r="D4" s="106" t="s">
        <v>6</v>
      </c>
      <c r="E4" s="134" t="s">
        <v>218</v>
      </c>
      <c r="F4" s="187">
        <v>0</v>
      </c>
      <c r="G4" s="189">
        <f aca="true" t="shared" si="0" ref="G4:G66">F4/E4</f>
        <v>0</v>
      </c>
    </row>
    <row r="5" spans="1:7" ht="12.75" customHeight="1">
      <c r="A5" s="104"/>
      <c r="B5" s="104"/>
      <c r="C5" s="105" t="s">
        <v>365</v>
      </c>
      <c r="D5" s="106" t="s">
        <v>52</v>
      </c>
      <c r="E5" s="134" t="s">
        <v>218</v>
      </c>
      <c r="F5" s="187">
        <v>0</v>
      </c>
      <c r="G5" s="189">
        <f t="shared" si="0"/>
        <v>0</v>
      </c>
    </row>
    <row r="6" spans="1:7" ht="12.75" customHeight="1">
      <c r="A6" s="104"/>
      <c r="B6" s="104"/>
      <c r="C6" s="104"/>
      <c r="D6" s="106" t="s">
        <v>695</v>
      </c>
      <c r="E6" s="134" t="s">
        <v>218</v>
      </c>
      <c r="F6" s="187">
        <v>0</v>
      </c>
      <c r="G6" s="189">
        <f t="shared" si="0"/>
        <v>0</v>
      </c>
    </row>
    <row r="7" spans="1:7" ht="15.75" customHeight="1">
      <c r="A7" s="101" t="s">
        <v>189</v>
      </c>
      <c r="B7" s="101"/>
      <c r="C7" s="101"/>
      <c r="D7" s="102" t="s">
        <v>11</v>
      </c>
      <c r="E7" s="126" t="s">
        <v>700</v>
      </c>
      <c r="F7" s="256">
        <v>0</v>
      </c>
      <c r="G7" s="254">
        <f t="shared" si="0"/>
        <v>0</v>
      </c>
    </row>
    <row r="8" spans="1:7" ht="12.75" customHeight="1">
      <c r="A8" s="104"/>
      <c r="B8" s="105" t="s">
        <v>450</v>
      </c>
      <c r="C8" s="105"/>
      <c r="D8" s="106" t="s">
        <v>75</v>
      </c>
      <c r="E8" s="134" t="s">
        <v>700</v>
      </c>
      <c r="F8" s="187">
        <v>0</v>
      </c>
      <c r="G8" s="189">
        <f t="shared" si="0"/>
        <v>0</v>
      </c>
    </row>
    <row r="9" spans="1:7" ht="12.75" customHeight="1">
      <c r="A9" s="104"/>
      <c r="B9" s="104"/>
      <c r="C9" s="105" t="s">
        <v>365</v>
      </c>
      <c r="D9" s="106" t="s">
        <v>52</v>
      </c>
      <c r="E9" s="134" t="s">
        <v>306</v>
      </c>
      <c r="F9" s="187">
        <v>0</v>
      </c>
      <c r="G9" s="189">
        <f t="shared" si="0"/>
        <v>0</v>
      </c>
    </row>
    <row r="10" spans="1:7" ht="12.75" customHeight="1">
      <c r="A10" s="104"/>
      <c r="B10" s="104"/>
      <c r="C10" s="104"/>
      <c r="D10" s="106" t="s">
        <v>677</v>
      </c>
      <c r="E10" s="134" t="s">
        <v>306</v>
      </c>
      <c r="F10" s="187">
        <v>0</v>
      </c>
      <c r="G10" s="189">
        <f t="shared" si="0"/>
        <v>0</v>
      </c>
    </row>
    <row r="11" spans="1:7" ht="12.75" customHeight="1">
      <c r="A11" s="104"/>
      <c r="B11" s="104"/>
      <c r="C11" s="105" t="s">
        <v>392</v>
      </c>
      <c r="D11" s="106" t="s">
        <v>53</v>
      </c>
      <c r="E11" s="134" t="s">
        <v>387</v>
      </c>
      <c r="F11" s="187">
        <v>0</v>
      </c>
      <c r="G11" s="189">
        <f t="shared" si="0"/>
        <v>0</v>
      </c>
    </row>
    <row r="12" spans="1:7" ht="12.75" customHeight="1">
      <c r="A12" s="104"/>
      <c r="B12" s="104"/>
      <c r="C12" s="104"/>
      <c r="D12" s="106" t="s">
        <v>675</v>
      </c>
      <c r="E12" s="134" t="s">
        <v>676</v>
      </c>
      <c r="F12" s="187">
        <v>0</v>
      </c>
      <c r="G12" s="189">
        <f t="shared" si="0"/>
        <v>0</v>
      </c>
    </row>
    <row r="13" spans="1:7" ht="12.75" customHeight="1">
      <c r="A13" s="104"/>
      <c r="B13" s="104"/>
      <c r="C13" s="104"/>
      <c r="D13" s="106" t="s">
        <v>677</v>
      </c>
      <c r="E13" s="134" t="s">
        <v>678</v>
      </c>
      <c r="F13" s="187">
        <v>0</v>
      </c>
      <c r="G13" s="189">
        <f t="shared" si="0"/>
        <v>0</v>
      </c>
    </row>
    <row r="14" spans="1:7" ht="12.75" customHeight="1">
      <c r="A14" s="101" t="s">
        <v>249</v>
      </c>
      <c r="B14" s="101"/>
      <c r="C14" s="101"/>
      <c r="D14" s="102" t="s">
        <v>18</v>
      </c>
      <c r="E14" s="126" t="s">
        <v>701</v>
      </c>
      <c r="F14" s="256">
        <v>0</v>
      </c>
      <c r="G14" s="254">
        <f t="shared" si="0"/>
        <v>0</v>
      </c>
    </row>
    <row r="15" spans="1:7" ht="12.75" customHeight="1">
      <c r="A15" s="104"/>
      <c r="B15" s="105" t="s">
        <v>251</v>
      </c>
      <c r="C15" s="105"/>
      <c r="D15" s="106" t="s">
        <v>19</v>
      </c>
      <c r="E15" s="134" t="s">
        <v>702</v>
      </c>
      <c r="F15" s="187">
        <v>0</v>
      </c>
      <c r="G15" s="189">
        <f t="shared" si="0"/>
        <v>0</v>
      </c>
    </row>
    <row r="16" spans="1:7" ht="12.75" customHeight="1">
      <c r="A16" s="104"/>
      <c r="B16" s="104"/>
      <c r="C16" s="105" t="s">
        <v>367</v>
      </c>
      <c r="D16" s="106" t="s">
        <v>54</v>
      </c>
      <c r="E16" s="134" t="s">
        <v>703</v>
      </c>
      <c r="F16" s="187">
        <v>0</v>
      </c>
      <c r="G16" s="189">
        <f t="shared" si="0"/>
        <v>0</v>
      </c>
    </row>
    <row r="17" spans="1:7" ht="12.75" customHeight="1">
      <c r="A17" s="104"/>
      <c r="B17" s="104"/>
      <c r="C17" s="104"/>
      <c r="D17" s="106" t="s">
        <v>704</v>
      </c>
      <c r="E17" s="134" t="s">
        <v>703</v>
      </c>
      <c r="F17" s="187">
        <v>0</v>
      </c>
      <c r="G17" s="189">
        <f t="shared" si="0"/>
        <v>0</v>
      </c>
    </row>
    <row r="18" spans="1:7" ht="12.75" customHeight="1">
      <c r="A18" s="104"/>
      <c r="B18" s="104"/>
      <c r="C18" s="105" t="s">
        <v>392</v>
      </c>
      <c r="D18" s="106" t="s">
        <v>53</v>
      </c>
      <c r="E18" s="134" t="s">
        <v>484</v>
      </c>
      <c r="F18" s="187">
        <v>0</v>
      </c>
      <c r="G18" s="189">
        <f t="shared" si="0"/>
        <v>0</v>
      </c>
    </row>
    <row r="19" spans="1:7" ht="12.75" customHeight="1">
      <c r="A19" s="104"/>
      <c r="B19" s="104"/>
      <c r="C19" s="104"/>
      <c r="D19" s="106" t="s">
        <v>675</v>
      </c>
      <c r="E19" s="134" t="s">
        <v>484</v>
      </c>
      <c r="F19" s="187">
        <v>0</v>
      </c>
      <c r="G19" s="189">
        <f t="shared" si="0"/>
        <v>0</v>
      </c>
    </row>
    <row r="20" spans="1:7" ht="12.75" customHeight="1">
      <c r="A20" s="104"/>
      <c r="B20" s="105" t="s">
        <v>259</v>
      </c>
      <c r="C20" s="105"/>
      <c r="D20" s="106" t="s">
        <v>260</v>
      </c>
      <c r="E20" s="134" t="s">
        <v>567</v>
      </c>
      <c r="F20" s="187">
        <v>0</v>
      </c>
      <c r="G20" s="189">
        <f t="shared" si="0"/>
        <v>0</v>
      </c>
    </row>
    <row r="21" spans="1:7" ht="12.75" customHeight="1">
      <c r="A21" s="104"/>
      <c r="B21" s="104"/>
      <c r="C21" s="105" t="s">
        <v>365</v>
      </c>
      <c r="D21" s="106" t="s">
        <v>52</v>
      </c>
      <c r="E21" s="134" t="s">
        <v>567</v>
      </c>
      <c r="F21" s="187">
        <v>0</v>
      </c>
      <c r="G21" s="189">
        <f t="shared" si="0"/>
        <v>0</v>
      </c>
    </row>
    <row r="22" spans="1:7" ht="12.75" customHeight="1">
      <c r="A22" s="104"/>
      <c r="B22" s="104"/>
      <c r="C22" s="104"/>
      <c r="D22" s="106" t="s">
        <v>695</v>
      </c>
      <c r="E22" s="134" t="s">
        <v>567</v>
      </c>
      <c r="F22" s="187">
        <v>0</v>
      </c>
      <c r="G22" s="189">
        <f t="shared" si="0"/>
        <v>0</v>
      </c>
    </row>
    <row r="23" spans="1:7" ht="12.75" customHeight="1">
      <c r="A23" s="101" t="s">
        <v>297</v>
      </c>
      <c r="B23" s="101"/>
      <c r="C23" s="101"/>
      <c r="D23" s="102" t="s">
        <v>28</v>
      </c>
      <c r="E23" s="126" t="s">
        <v>705</v>
      </c>
      <c r="F23" s="256">
        <f>SUM(F24,F30)</f>
        <v>12442.99</v>
      </c>
      <c r="G23" s="254">
        <f t="shared" si="0"/>
        <v>0.36035302635389516</v>
      </c>
    </row>
    <row r="24" spans="1:7" ht="12.75" customHeight="1">
      <c r="A24" s="104"/>
      <c r="B24" s="105" t="s">
        <v>615</v>
      </c>
      <c r="C24" s="105"/>
      <c r="D24" s="106" t="s">
        <v>94</v>
      </c>
      <c r="E24" s="134" t="s">
        <v>616</v>
      </c>
      <c r="F24" s="187">
        <f>SUM(F25,F28)</f>
        <v>3000</v>
      </c>
      <c r="G24" s="189">
        <f t="shared" si="0"/>
        <v>0.30612244897959184</v>
      </c>
    </row>
    <row r="25" spans="1:7" ht="12.75" customHeight="1">
      <c r="A25" s="104"/>
      <c r="B25" s="104"/>
      <c r="C25" s="105" t="s">
        <v>365</v>
      </c>
      <c r="D25" s="106" t="s">
        <v>52</v>
      </c>
      <c r="E25" s="134" t="s">
        <v>706</v>
      </c>
      <c r="F25" s="187">
        <f>SUM(F26:F27)</f>
        <v>3000</v>
      </c>
      <c r="G25" s="189">
        <f t="shared" si="0"/>
        <v>0.625</v>
      </c>
    </row>
    <row r="26" spans="1:7" ht="12.75" customHeight="1">
      <c r="A26" s="104"/>
      <c r="B26" s="104"/>
      <c r="C26" s="104"/>
      <c r="D26" s="106" t="s">
        <v>686</v>
      </c>
      <c r="E26" s="134" t="s">
        <v>306</v>
      </c>
      <c r="F26" s="187">
        <v>3000</v>
      </c>
      <c r="G26" s="189">
        <f t="shared" si="0"/>
        <v>1</v>
      </c>
    </row>
    <row r="27" spans="1:7" ht="12.75" customHeight="1">
      <c r="A27" s="104"/>
      <c r="B27" s="104"/>
      <c r="C27" s="104"/>
      <c r="D27" s="106" t="s">
        <v>707</v>
      </c>
      <c r="E27" s="134" t="s">
        <v>292</v>
      </c>
      <c r="F27" s="187">
        <v>0</v>
      </c>
      <c r="G27" s="189">
        <f t="shared" si="0"/>
        <v>0</v>
      </c>
    </row>
    <row r="28" spans="1:7" ht="12.75" customHeight="1">
      <c r="A28" s="104"/>
      <c r="B28" s="104"/>
      <c r="C28" s="105" t="s">
        <v>392</v>
      </c>
      <c r="D28" s="106" t="s">
        <v>53</v>
      </c>
      <c r="E28" s="134" t="s">
        <v>425</v>
      </c>
      <c r="F28" s="187">
        <v>0</v>
      </c>
      <c r="G28" s="189">
        <f t="shared" si="0"/>
        <v>0</v>
      </c>
    </row>
    <row r="29" spans="1:7" ht="12.75" customHeight="1">
      <c r="A29" s="104"/>
      <c r="B29" s="104"/>
      <c r="C29" s="104"/>
      <c r="D29" s="106" t="s">
        <v>697</v>
      </c>
      <c r="E29" s="134" t="s">
        <v>425</v>
      </c>
      <c r="F29" s="187">
        <v>0</v>
      </c>
      <c r="G29" s="189">
        <f t="shared" si="0"/>
        <v>0</v>
      </c>
    </row>
    <row r="30" spans="1:7" ht="12.75" customHeight="1">
      <c r="A30" s="104"/>
      <c r="B30" s="105" t="s">
        <v>305</v>
      </c>
      <c r="C30" s="105"/>
      <c r="D30" s="106" t="s">
        <v>4</v>
      </c>
      <c r="E30" s="134" t="s">
        <v>708</v>
      </c>
      <c r="F30" s="187">
        <f>SUM(F31,F34)</f>
        <v>9442.99</v>
      </c>
      <c r="G30" s="189">
        <f t="shared" si="0"/>
        <v>0.38184350990699556</v>
      </c>
    </row>
    <row r="31" spans="1:7" ht="12.75" customHeight="1">
      <c r="A31" s="104"/>
      <c r="B31" s="104"/>
      <c r="C31" s="105" t="s">
        <v>365</v>
      </c>
      <c r="D31" s="106" t="s">
        <v>52</v>
      </c>
      <c r="E31" s="134" t="s">
        <v>709</v>
      </c>
      <c r="F31" s="187">
        <f>SUM(F32:F33)</f>
        <v>3484</v>
      </c>
      <c r="G31" s="189">
        <f t="shared" si="0"/>
        <v>0.6852871754523997</v>
      </c>
    </row>
    <row r="32" spans="1:7" ht="12.75" customHeight="1">
      <c r="A32" s="104"/>
      <c r="B32" s="104"/>
      <c r="C32" s="104"/>
      <c r="D32" s="106" t="s">
        <v>695</v>
      </c>
      <c r="E32" s="134" t="s">
        <v>710</v>
      </c>
      <c r="F32" s="187">
        <v>0</v>
      </c>
      <c r="G32" s="189">
        <f t="shared" si="0"/>
        <v>0</v>
      </c>
    </row>
    <row r="33" spans="1:7" ht="12.75" customHeight="1">
      <c r="A33" s="104"/>
      <c r="B33" s="104"/>
      <c r="C33" s="104"/>
      <c r="D33" s="106" t="s">
        <v>707</v>
      </c>
      <c r="E33" s="134" t="s">
        <v>711</v>
      </c>
      <c r="F33" s="187">
        <v>3484</v>
      </c>
      <c r="G33" s="189">
        <f t="shared" si="0"/>
        <v>1</v>
      </c>
    </row>
    <row r="34" spans="1:7" ht="12.75" customHeight="1">
      <c r="A34" s="104"/>
      <c r="B34" s="104"/>
      <c r="C34" s="105" t="s">
        <v>392</v>
      </c>
      <c r="D34" s="106" t="s">
        <v>53</v>
      </c>
      <c r="E34" s="134" t="s">
        <v>712</v>
      </c>
      <c r="F34" s="187">
        <f>SUM(F35:F37)</f>
        <v>5958.99</v>
      </c>
      <c r="G34" s="189">
        <f t="shared" si="0"/>
        <v>0.30331823271912856</v>
      </c>
    </row>
    <row r="35" spans="1:7" ht="12.75" customHeight="1">
      <c r="A35" s="104"/>
      <c r="B35" s="104"/>
      <c r="C35" s="104"/>
      <c r="D35" s="106" t="s">
        <v>681</v>
      </c>
      <c r="E35" s="134" t="s">
        <v>682</v>
      </c>
      <c r="F35" s="187">
        <v>5958.99</v>
      </c>
      <c r="G35" s="189">
        <f t="shared" si="0"/>
        <v>0.9983230021779192</v>
      </c>
    </row>
    <row r="36" spans="1:7" ht="12.75" customHeight="1">
      <c r="A36" s="104"/>
      <c r="B36" s="104"/>
      <c r="C36" s="104"/>
      <c r="D36" s="106" t="s">
        <v>683</v>
      </c>
      <c r="E36" s="134" t="s">
        <v>684</v>
      </c>
      <c r="F36" s="187">
        <v>0</v>
      </c>
      <c r="G36" s="189">
        <f t="shared" si="0"/>
        <v>0</v>
      </c>
    </row>
    <row r="37" spans="1:7" ht="12.75" customHeight="1">
      <c r="A37" s="104"/>
      <c r="B37" s="104"/>
      <c r="C37" s="104"/>
      <c r="D37" s="106" t="s">
        <v>697</v>
      </c>
      <c r="E37" s="134" t="s">
        <v>425</v>
      </c>
      <c r="F37" s="187">
        <v>0</v>
      </c>
      <c r="G37" s="189">
        <f t="shared" si="0"/>
        <v>0</v>
      </c>
    </row>
    <row r="38" spans="1:7" ht="12.75" customHeight="1">
      <c r="A38" s="101" t="s">
        <v>326</v>
      </c>
      <c r="B38" s="101"/>
      <c r="C38" s="101"/>
      <c r="D38" s="102" t="s">
        <v>97</v>
      </c>
      <c r="E38" s="126" t="s">
        <v>713</v>
      </c>
      <c r="F38" s="256">
        <f>SUM(F39,F42,F55)</f>
        <v>15208</v>
      </c>
      <c r="G38" s="254">
        <f t="shared" si="0"/>
        <v>0.2802439788453388</v>
      </c>
    </row>
    <row r="39" spans="1:7" ht="12.75" customHeight="1">
      <c r="A39" s="104"/>
      <c r="B39" s="105" t="s">
        <v>626</v>
      </c>
      <c r="C39" s="105"/>
      <c r="D39" s="106" t="s">
        <v>100</v>
      </c>
      <c r="E39" s="134" t="s">
        <v>306</v>
      </c>
      <c r="F39" s="187">
        <f>SUM(F40)</f>
        <v>850</v>
      </c>
      <c r="G39" s="189">
        <f t="shared" si="0"/>
        <v>0.2833333333333333</v>
      </c>
    </row>
    <row r="40" spans="1:7" ht="12.75" customHeight="1">
      <c r="A40" s="104"/>
      <c r="B40" s="104"/>
      <c r="C40" s="105" t="s">
        <v>365</v>
      </c>
      <c r="D40" s="106" t="s">
        <v>52</v>
      </c>
      <c r="E40" s="134" t="s">
        <v>306</v>
      </c>
      <c r="F40" s="187">
        <f>SUM(F41)</f>
        <v>850</v>
      </c>
      <c r="G40" s="189">
        <f t="shared" si="0"/>
        <v>0.2833333333333333</v>
      </c>
    </row>
    <row r="41" spans="1:7" ht="12.75" customHeight="1">
      <c r="A41" s="104"/>
      <c r="B41" s="104"/>
      <c r="C41" s="104"/>
      <c r="D41" s="106" t="s">
        <v>693</v>
      </c>
      <c r="E41" s="134" t="s">
        <v>306</v>
      </c>
      <c r="F41" s="187">
        <v>850</v>
      </c>
      <c r="G41" s="189">
        <f t="shared" si="0"/>
        <v>0.2833333333333333</v>
      </c>
    </row>
    <row r="42" spans="1:7" ht="12.75" customHeight="1">
      <c r="A42" s="104"/>
      <c r="B42" s="105" t="s">
        <v>328</v>
      </c>
      <c r="C42" s="105"/>
      <c r="D42" s="106" t="s">
        <v>101</v>
      </c>
      <c r="E42" s="134" t="s">
        <v>714</v>
      </c>
      <c r="F42" s="187">
        <f>SUM(F43,F48,F50,F53)</f>
        <v>14358</v>
      </c>
      <c r="G42" s="189">
        <f t="shared" si="0"/>
        <v>0.39973273198028897</v>
      </c>
    </row>
    <row r="43" spans="1:7" ht="12.75" customHeight="1">
      <c r="A43" s="104"/>
      <c r="B43" s="104"/>
      <c r="C43" s="105" t="s">
        <v>365</v>
      </c>
      <c r="D43" s="106" t="s">
        <v>52</v>
      </c>
      <c r="E43" s="134" t="s">
        <v>715</v>
      </c>
      <c r="F43" s="187">
        <f>SUM(F44:F47)</f>
        <v>6858</v>
      </c>
      <c r="G43" s="189">
        <f t="shared" si="0"/>
        <v>0.405343105384479</v>
      </c>
    </row>
    <row r="44" spans="1:7" ht="12.75" customHeight="1">
      <c r="A44" s="104"/>
      <c r="B44" s="104"/>
      <c r="C44" s="104"/>
      <c r="D44" s="106" t="s">
        <v>689</v>
      </c>
      <c r="E44" s="134" t="s">
        <v>716</v>
      </c>
      <c r="F44" s="187">
        <v>2800</v>
      </c>
      <c r="G44" s="189">
        <f t="shared" si="0"/>
        <v>0.8099508244142319</v>
      </c>
    </row>
    <row r="45" spans="1:7" ht="12.75" customHeight="1">
      <c r="A45" s="104"/>
      <c r="B45" s="104"/>
      <c r="C45" s="104"/>
      <c r="D45" s="106" t="s">
        <v>686</v>
      </c>
      <c r="E45" s="134" t="s">
        <v>717</v>
      </c>
      <c r="F45" s="187">
        <v>0</v>
      </c>
      <c r="G45" s="189">
        <f t="shared" si="0"/>
        <v>0</v>
      </c>
    </row>
    <row r="46" spans="1:7" ht="12.75" customHeight="1">
      <c r="A46" s="104"/>
      <c r="B46" s="104"/>
      <c r="C46" s="104"/>
      <c r="D46" s="106" t="s">
        <v>697</v>
      </c>
      <c r="E46" s="134" t="s">
        <v>293</v>
      </c>
      <c r="F46" s="187">
        <v>708</v>
      </c>
      <c r="G46" s="189">
        <f t="shared" si="0"/>
        <v>0.708</v>
      </c>
    </row>
    <row r="47" spans="1:7" ht="12.75" customHeight="1">
      <c r="A47" s="104"/>
      <c r="B47" s="104"/>
      <c r="C47" s="104"/>
      <c r="D47" s="106" t="s">
        <v>707</v>
      </c>
      <c r="E47" s="134" t="s">
        <v>718</v>
      </c>
      <c r="F47" s="187">
        <v>3350</v>
      </c>
      <c r="G47" s="189">
        <f t="shared" si="0"/>
        <v>0.7976190476190477</v>
      </c>
    </row>
    <row r="48" spans="1:7" ht="12.75" customHeight="1">
      <c r="A48" s="104"/>
      <c r="B48" s="104"/>
      <c r="C48" s="105" t="s">
        <v>367</v>
      </c>
      <c r="D48" s="106" t="s">
        <v>54</v>
      </c>
      <c r="E48" s="134" t="s">
        <v>207</v>
      </c>
      <c r="F48" s="187">
        <v>0</v>
      </c>
      <c r="G48" s="189">
        <f t="shared" si="0"/>
        <v>0</v>
      </c>
    </row>
    <row r="49" spans="1:7" ht="12.75" customHeight="1">
      <c r="A49" s="104"/>
      <c r="B49" s="104"/>
      <c r="C49" s="104"/>
      <c r="D49" s="106" t="s">
        <v>707</v>
      </c>
      <c r="E49" s="134" t="s">
        <v>207</v>
      </c>
      <c r="F49" s="187">
        <v>0</v>
      </c>
      <c r="G49" s="189">
        <f t="shared" si="0"/>
        <v>0</v>
      </c>
    </row>
    <row r="50" spans="1:7" ht="12.75" customHeight="1">
      <c r="A50" s="104"/>
      <c r="B50" s="104"/>
      <c r="C50" s="105" t="s">
        <v>392</v>
      </c>
      <c r="D50" s="106" t="s">
        <v>53</v>
      </c>
      <c r="E50" s="134" t="s">
        <v>719</v>
      </c>
      <c r="F50" s="187">
        <v>0</v>
      </c>
      <c r="G50" s="189">
        <f t="shared" si="0"/>
        <v>0</v>
      </c>
    </row>
    <row r="51" spans="1:7" ht="12.75" customHeight="1">
      <c r="A51" s="104"/>
      <c r="B51" s="104"/>
      <c r="C51" s="104"/>
      <c r="D51" s="106" t="s">
        <v>675</v>
      </c>
      <c r="E51" s="134" t="s">
        <v>685</v>
      </c>
      <c r="F51" s="187">
        <v>0</v>
      </c>
      <c r="G51" s="189">
        <f t="shared" si="0"/>
        <v>0</v>
      </c>
    </row>
    <row r="52" spans="1:7" ht="12.75" customHeight="1">
      <c r="A52" s="104"/>
      <c r="B52" s="104"/>
      <c r="C52" s="104"/>
      <c r="D52" s="106" t="s">
        <v>686</v>
      </c>
      <c r="E52" s="134" t="s">
        <v>473</v>
      </c>
      <c r="F52" s="187">
        <v>0</v>
      </c>
      <c r="G52" s="189">
        <f t="shared" si="0"/>
        <v>0</v>
      </c>
    </row>
    <row r="53" spans="1:7" ht="12.75" customHeight="1">
      <c r="A53" s="104"/>
      <c r="B53" s="104"/>
      <c r="C53" s="105" t="s">
        <v>630</v>
      </c>
      <c r="D53" s="106" t="s">
        <v>74</v>
      </c>
      <c r="E53" s="134" t="s">
        <v>491</v>
      </c>
      <c r="F53" s="187">
        <f>SUM(F54)</f>
        <v>7500</v>
      </c>
      <c r="G53" s="189">
        <f t="shared" si="0"/>
        <v>1</v>
      </c>
    </row>
    <row r="54" spans="1:7" ht="12.75" customHeight="1">
      <c r="A54" s="104"/>
      <c r="B54" s="104"/>
      <c r="C54" s="104"/>
      <c r="D54" s="106" t="s">
        <v>689</v>
      </c>
      <c r="E54" s="134" t="s">
        <v>491</v>
      </c>
      <c r="F54" s="187">
        <v>7500</v>
      </c>
      <c r="G54" s="189">
        <f t="shared" si="0"/>
        <v>1</v>
      </c>
    </row>
    <row r="55" spans="1:7" ht="12.75" customHeight="1">
      <c r="A55" s="104"/>
      <c r="B55" s="105" t="s">
        <v>633</v>
      </c>
      <c r="C55" s="105"/>
      <c r="D55" s="106" t="s">
        <v>4</v>
      </c>
      <c r="E55" s="134" t="s">
        <v>691</v>
      </c>
      <c r="F55" s="187">
        <v>0</v>
      </c>
      <c r="G55" s="189">
        <f t="shared" si="0"/>
        <v>0</v>
      </c>
    </row>
    <row r="56" spans="1:7" ht="12.75" customHeight="1">
      <c r="A56" s="104"/>
      <c r="B56" s="104"/>
      <c r="C56" s="105" t="s">
        <v>392</v>
      </c>
      <c r="D56" s="106" t="s">
        <v>53</v>
      </c>
      <c r="E56" s="134" t="s">
        <v>691</v>
      </c>
      <c r="F56" s="187">
        <v>0</v>
      </c>
      <c r="G56" s="189">
        <f t="shared" si="0"/>
        <v>0</v>
      </c>
    </row>
    <row r="57" spans="1:7" ht="12.75" customHeight="1">
      <c r="A57" s="104"/>
      <c r="B57" s="104"/>
      <c r="C57" s="104"/>
      <c r="D57" s="106" t="s">
        <v>690</v>
      </c>
      <c r="E57" s="134" t="s">
        <v>691</v>
      </c>
      <c r="F57" s="187">
        <v>0</v>
      </c>
      <c r="G57" s="189">
        <f t="shared" si="0"/>
        <v>0</v>
      </c>
    </row>
    <row r="58" spans="1:7" ht="12.75" customHeight="1">
      <c r="A58" s="101" t="s">
        <v>308</v>
      </c>
      <c r="B58" s="101"/>
      <c r="C58" s="101"/>
      <c r="D58" s="102" t="s">
        <v>979</v>
      </c>
      <c r="E58" s="126" t="s">
        <v>720</v>
      </c>
      <c r="F58" s="256">
        <f>SUM(F59)</f>
        <v>171.15</v>
      </c>
      <c r="G58" s="254">
        <f t="shared" si="0"/>
        <v>0.009312258555960608</v>
      </c>
    </row>
    <row r="59" spans="1:7" ht="12.75" customHeight="1">
      <c r="A59" s="104"/>
      <c r="B59" s="105" t="s">
        <v>311</v>
      </c>
      <c r="C59" s="105"/>
      <c r="D59" s="106" t="s">
        <v>103</v>
      </c>
      <c r="E59" s="134" t="s">
        <v>720</v>
      </c>
      <c r="F59" s="187">
        <f>SUM(F60,F62)</f>
        <v>171.15</v>
      </c>
      <c r="G59" s="189">
        <f t="shared" si="0"/>
        <v>0.009312258555960608</v>
      </c>
    </row>
    <row r="60" spans="1:7" ht="12.75" customHeight="1">
      <c r="A60" s="104"/>
      <c r="B60" s="104"/>
      <c r="C60" s="105" t="s">
        <v>365</v>
      </c>
      <c r="D60" s="106" t="s">
        <v>52</v>
      </c>
      <c r="E60" s="134" t="s">
        <v>721</v>
      </c>
      <c r="F60" s="187">
        <v>0</v>
      </c>
      <c r="G60" s="189">
        <f t="shared" si="0"/>
        <v>0</v>
      </c>
    </row>
    <row r="61" spans="1:7" ht="12.75" customHeight="1">
      <c r="A61" s="104"/>
      <c r="B61" s="104"/>
      <c r="C61" s="104"/>
      <c r="D61" s="106" t="s">
        <v>697</v>
      </c>
      <c r="E61" s="134" t="s">
        <v>721</v>
      </c>
      <c r="F61" s="187">
        <v>0</v>
      </c>
      <c r="G61" s="189">
        <f t="shared" si="0"/>
        <v>0</v>
      </c>
    </row>
    <row r="62" spans="1:7" ht="12.75" customHeight="1">
      <c r="A62" s="104"/>
      <c r="B62" s="104"/>
      <c r="C62" s="105" t="s">
        <v>392</v>
      </c>
      <c r="D62" s="106" t="s">
        <v>53</v>
      </c>
      <c r="E62" s="134" t="s">
        <v>636</v>
      </c>
      <c r="F62" s="187">
        <f>SUM(F63:F64)</f>
        <v>171.15</v>
      </c>
      <c r="G62" s="189">
        <f t="shared" si="0"/>
        <v>0.010883942766295708</v>
      </c>
    </row>
    <row r="63" spans="1:7" ht="12.75" customHeight="1">
      <c r="A63" s="104"/>
      <c r="B63" s="104"/>
      <c r="C63" s="104"/>
      <c r="D63" s="106" t="s">
        <v>693</v>
      </c>
      <c r="E63" s="134" t="s">
        <v>694</v>
      </c>
      <c r="F63" s="187">
        <v>171.15</v>
      </c>
      <c r="G63" s="189">
        <f t="shared" si="0"/>
        <v>0.03597855791465209</v>
      </c>
    </row>
    <row r="64" spans="1:7" ht="12.75" customHeight="1">
      <c r="A64" s="104"/>
      <c r="B64" s="104"/>
      <c r="C64" s="104"/>
      <c r="D64" s="106" t="s">
        <v>695</v>
      </c>
      <c r="E64" s="134" t="s">
        <v>696</v>
      </c>
      <c r="F64" s="187">
        <v>0</v>
      </c>
      <c r="G64" s="189">
        <f t="shared" si="0"/>
        <v>0</v>
      </c>
    </row>
    <row r="65" spans="1:7" ht="11.25">
      <c r="A65" s="291"/>
      <c r="B65" s="291"/>
      <c r="C65" s="291"/>
      <c r="D65" s="292"/>
      <c r="E65" s="292"/>
      <c r="F65" s="188"/>
      <c r="G65" s="189"/>
    </row>
    <row r="66" spans="1:7" s="255" customFormat="1" ht="12.75" customHeight="1">
      <c r="A66" s="296" t="s">
        <v>669</v>
      </c>
      <c r="B66" s="296"/>
      <c r="C66" s="296"/>
      <c r="D66" s="296"/>
      <c r="E66" s="127" t="s">
        <v>722</v>
      </c>
      <c r="F66" s="253">
        <f>SUM(F58,F38,F23,F14,F7,F3)</f>
        <v>27822.14</v>
      </c>
      <c r="G66" s="254">
        <f t="shared" si="0"/>
        <v>0.18087936235502158</v>
      </c>
    </row>
  </sheetData>
  <sheetProtection/>
  <mergeCells count="3">
    <mergeCell ref="A65:C65"/>
    <mergeCell ref="D65:E65"/>
    <mergeCell ref="A66:D66"/>
  </mergeCells>
  <printOptions horizontalCentered="1"/>
  <pageMargins left="0.5511811023622047" right="0.4330708661417323" top="1.299212598425197" bottom="0.7480314960629921" header="0.5905511811023623" footer="0.31496062992125984"/>
  <pageSetup firstPageNumber="72" useFirstPageNumber="1" horizontalDpi="600" verticalDpi="600" orientation="portrait" paperSize="9" r:id="rId2"/>
  <headerFooter>
    <oddHeader>&amp;L&amp;"Arial,Kursywa"Informacja o przebiegu wykonania Budżetu Gminy Paczków 
za I półrocze 2011r.&amp;R&amp;"Arial,Kursywa"Zał. nr 10
Wydatki jednostek pomocniczych 
w ramach funduszu sołeckiego</oddHeader>
    <oddFooter>&amp;C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9"/>
  <sheetViews>
    <sheetView showGridLines="0" zoomScalePageLayoutView="0" workbookViewId="0" topLeftCell="A40">
      <selection activeCell="F85" sqref="F85"/>
    </sheetView>
  </sheetViews>
  <sheetFormatPr defaultColWidth="8.00390625" defaultRowHeight="12.75"/>
  <cols>
    <col min="1" max="1" width="4.28125" style="89" bestFit="1" customWidth="1"/>
    <col min="2" max="2" width="6.8515625" style="89" bestFit="1" customWidth="1"/>
    <col min="3" max="3" width="7.00390625" style="89" bestFit="1" customWidth="1"/>
    <col min="4" max="4" width="52.140625" style="89" customWidth="1"/>
    <col min="5" max="5" width="10.00390625" style="89" bestFit="1" customWidth="1"/>
    <col min="6" max="6" width="10.00390625" style="119" bestFit="1" customWidth="1"/>
    <col min="7" max="7" width="7.140625" style="164" bestFit="1" customWidth="1"/>
    <col min="8" max="16384" width="8.00390625" style="89" customWidth="1"/>
  </cols>
  <sheetData>
    <row r="1" spans="1:7" ht="11.25">
      <c r="A1" s="105" t="s">
        <v>0</v>
      </c>
      <c r="B1" s="105" t="s">
        <v>1</v>
      </c>
      <c r="C1" s="105" t="s">
        <v>29</v>
      </c>
      <c r="D1" s="162" t="s">
        <v>2</v>
      </c>
      <c r="E1" s="162" t="s">
        <v>118</v>
      </c>
      <c r="F1" s="248" t="s">
        <v>1004</v>
      </c>
      <c r="G1" s="249" t="s">
        <v>1005</v>
      </c>
    </row>
    <row r="2" spans="1:7" s="154" customFormat="1" ht="9">
      <c r="A2" s="163" t="s">
        <v>148</v>
      </c>
      <c r="B2" s="163" t="s">
        <v>149</v>
      </c>
      <c r="C2" s="163" t="s">
        <v>150</v>
      </c>
      <c r="D2" s="151" t="s">
        <v>151</v>
      </c>
      <c r="E2" s="151" t="s">
        <v>152</v>
      </c>
      <c r="F2" s="250">
        <v>6</v>
      </c>
      <c r="G2" s="250">
        <v>7</v>
      </c>
    </row>
    <row r="3" spans="1:7" ht="11.25">
      <c r="A3" s="101" t="s">
        <v>160</v>
      </c>
      <c r="B3" s="101"/>
      <c r="C3" s="101"/>
      <c r="D3" s="102" t="s">
        <v>5</v>
      </c>
      <c r="E3" s="126" t="s">
        <v>752</v>
      </c>
      <c r="F3" s="148">
        <v>0</v>
      </c>
      <c r="G3" s="252">
        <f>F3/E3</f>
        <v>0</v>
      </c>
    </row>
    <row r="4" spans="1:7" ht="12.75" customHeight="1">
      <c r="A4" s="104"/>
      <c r="B4" s="105" t="s">
        <v>162</v>
      </c>
      <c r="C4" s="105"/>
      <c r="D4" s="106" t="s">
        <v>6</v>
      </c>
      <c r="E4" s="134" t="s">
        <v>752</v>
      </c>
      <c r="F4" s="144">
        <v>0</v>
      </c>
      <c r="G4" s="251">
        <f aca="true" t="shared" si="0" ref="G4:G67">F4/E4</f>
        <v>0</v>
      </c>
    </row>
    <row r="5" spans="1:7" ht="12.75" customHeight="1">
      <c r="A5" s="104"/>
      <c r="B5" s="104"/>
      <c r="C5" s="105" t="s">
        <v>392</v>
      </c>
      <c r="D5" s="106" t="s">
        <v>53</v>
      </c>
      <c r="E5" s="134" t="s">
        <v>752</v>
      </c>
      <c r="F5" s="144">
        <v>0</v>
      </c>
      <c r="G5" s="251">
        <f t="shared" si="0"/>
        <v>0</v>
      </c>
    </row>
    <row r="6" spans="1:7" ht="22.5">
      <c r="A6" s="104"/>
      <c r="B6" s="104"/>
      <c r="C6" s="104"/>
      <c r="D6" s="106" t="s">
        <v>1067</v>
      </c>
      <c r="E6" s="134" t="s">
        <v>752</v>
      </c>
      <c r="F6" s="144">
        <v>0</v>
      </c>
      <c r="G6" s="251">
        <f t="shared" si="0"/>
        <v>0</v>
      </c>
    </row>
    <row r="7" spans="1:7" ht="12.75" customHeight="1">
      <c r="A7" s="101" t="s">
        <v>369</v>
      </c>
      <c r="B7" s="101"/>
      <c r="C7" s="101"/>
      <c r="D7" s="102" t="s">
        <v>370</v>
      </c>
      <c r="E7" s="126" t="s">
        <v>757</v>
      </c>
      <c r="F7" s="148">
        <v>0</v>
      </c>
      <c r="G7" s="252">
        <f t="shared" si="0"/>
        <v>0</v>
      </c>
    </row>
    <row r="8" spans="1:7" ht="12.75" customHeight="1">
      <c r="A8" s="104"/>
      <c r="B8" s="105" t="s">
        <v>371</v>
      </c>
      <c r="C8" s="105"/>
      <c r="D8" s="106" t="s">
        <v>4</v>
      </c>
      <c r="E8" s="134" t="s">
        <v>757</v>
      </c>
      <c r="F8" s="144">
        <v>0</v>
      </c>
      <c r="G8" s="251">
        <f t="shared" si="0"/>
        <v>0</v>
      </c>
    </row>
    <row r="9" spans="1:7" ht="12.75" customHeight="1">
      <c r="A9" s="104"/>
      <c r="B9" s="104"/>
      <c r="C9" s="105" t="s">
        <v>630</v>
      </c>
      <c r="D9" s="106" t="s">
        <v>74</v>
      </c>
      <c r="E9" s="134" t="s">
        <v>757</v>
      </c>
      <c r="F9" s="144">
        <v>0</v>
      </c>
      <c r="G9" s="251">
        <f t="shared" si="0"/>
        <v>0</v>
      </c>
    </row>
    <row r="10" spans="1:7" ht="16.5" customHeight="1">
      <c r="A10" s="104"/>
      <c r="B10" s="104"/>
      <c r="C10" s="104"/>
      <c r="D10" s="106" t="s">
        <v>1068</v>
      </c>
      <c r="E10" s="134" t="s">
        <v>757</v>
      </c>
      <c r="F10" s="144">
        <v>0</v>
      </c>
      <c r="G10" s="251">
        <f t="shared" si="0"/>
        <v>0</v>
      </c>
    </row>
    <row r="11" spans="1:7" ht="12.75" customHeight="1">
      <c r="A11" s="101" t="s">
        <v>164</v>
      </c>
      <c r="B11" s="101"/>
      <c r="C11" s="101"/>
      <c r="D11" s="102" t="s">
        <v>7</v>
      </c>
      <c r="E11" s="126" t="s">
        <v>765</v>
      </c>
      <c r="F11" s="148">
        <f>SUM(F12)</f>
        <v>1727.34</v>
      </c>
      <c r="G11" s="252">
        <f t="shared" si="0"/>
        <v>0.9996180555555555</v>
      </c>
    </row>
    <row r="12" spans="1:7" ht="12.75" customHeight="1">
      <c r="A12" s="104"/>
      <c r="B12" s="105" t="s">
        <v>165</v>
      </c>
      <c r="C12" s="105"/>
      <c r="D12" s="106" t="s">
        <v>8</v>
      </c>
      <c r="E12" s="134" t="s">
        <v>765</v>
      </c>
      <c r="F12" s="144">
        <f>SUM(F13)</f>
        <v>1727.34</v>
      </c>
      <c r="G12" s="251">
        <f t="shared" si="0"/>
        <v>0.9996180555555555</v>
      </c>
    </row>
    <row r="13" spans="1:7" ht="12.75" customHeight="1">
      <c r="A13" s="104"/>
      <c r="B13" s="104"/>
      <c r="C13" s="105" t="s">
        <v>392</v>
      </c>
      <c r="D13" s="106" t="s">
        <v>53</v>
      </c>
      <c r="E13" s="134" t="s">
        <v>765</v>
      </c>
      <c r="F13" s="144">
        <v>1727.34</v>
      </c>
      <c r="G13" s="251">
        <f t="shared" si="0"/>
        <v>0.9996180555555555</v>
      </c>
    </row>
    <row r="14" spans="1:7" ht="12.75" customHeight="1">
      <c r="A14" s="104"/>
      <c r="B14" s="104"/>
      <c r="C14" s="104"/>
      <c r="D14" s="106" t="s">
        <v>1069</v>
      </c>
      <c r="E14" s="134" t="s">
        <v>765</v>
      </c>
      <c r="F14" s="144">
        <v>1727.34</v>
      </c>
      <c r="G14" s="251">
        <f t="shared" si="0"/>
        <v>0.9996180555555555</v>
      </c>
    </row>
    <row r="15" spans="1:7" ht="12.75" customHeight="1">
      <c r="A15" s="101" t="s">
        <v>175</v>
      </c>
      <c r="B15" s="101"/>
      <c r="C15" s="101"/>
      <c r="D15" s="102" t="s">
        <v>59</v>
      </c>
      <c r="E15" s="126" t="s">
        <v>672</v>
      </c>
      <c r="F15" s="148">
        <v>0</v>
      </c>
      <c r="G15" s="252">
        <f t="shared" si="0"/>
        <v>0</v>
      </c>
    </row>
    <row r="16" spans="1:7" ht="12.75" customHeight="1">
      <c r="A16" s="104"/>
      <c r="B16" s="105" t="s">
        <v>177</v>
      </c>
      <c r="C16" s="105"/>
      <c r="D16" s="106" t="s">
        <v>62</v>
      </c>
      <c r="E16" s="134" t="s">
        <v>161</v>
      </c>
      <c r="F16" s="144">
        <v>0</v>
      </c>
      <c r="G16" s="251">
        <f t="shared" si="0"/>
        <v>0</v>
      </c>
    </row>
    <row r="17" spans="1:7" ht="12.75" customHeight="1">
      <c r="A17" s="104"/>
      <c r="B17" s="104"/>
      <c r="C17" s="105" t="s">
        <v>392</v>
      </c>
      <c r="D17" s="106" t="s">
        <v>53</v>
      </c>
      <c r="E17" s="134" t="s">
        <v>161</v>
      </c>
      <c r="F17" s="144">
        <v>0</v>
      </c>
      <c r="G17" s="251">
        <f t="shared" si="0"/>
        <v>0</v>
      </c>
    </row>
    <row r="18" spans="1:7" ht="11.25">
      <c r="A18" s="104"/>
      <c r="B18" s="104"/>
      <c r="C18" s="104"/>
      <c r="D18" s="106" t="s">
        <v>131</v>
      </c>
      <c r="E18" s="134" t="s">
        <v>161</v>
      </c>
      <c r="F18" s="144">
        <v>0</v>
      </c>
      <c r="G18" s="251">
        <f t="shared" si="0"/>
        <v>0</v>
      </c>
    </row>
    <row r="19" spans="1:7" ht="12.75" customHeight="1">
      <c r="A19" s="104"/>
      <c r="B19" s="105" t="s">
        <v>767</v>
      </c>
      <c r="C19" s="105"/>
      <c r="D19" s="106" t="s">
        <v>4</v>
      </c>
      <c r="E19" s="134" t="s">
        <v>209</v>
      </c>
      <c r="F19" s="144">
        <v>0</v>
      </c>
      <c r="G19" s="251">
        <f t="shared" si="0"/>
        <v>0</v>
      </c>
    </row>
    <row r="20" spans="1:7" ht="12.75" customHeight="1">
      <c r="A20" s="104"/>
      <c r="B20" s="104"/>
      <c r="C20" s="105" t="s">
        <v>392</v>
      </c>
      <c r="D20" s="106" t="s">
        <v>53</v>
      </c>
      <c r="E20" s="134" t="s">
        <v>209</v>
      </c>
      <c r="F20" s="144">
        <v>0</v>
      </c>
      <c r="G20" s="251">
        <f t="shared" si="0"/>
        <v>0</v>
      </c>
    </row>
    <row r="21" spans="1:7" ht="11.25">
      <c r="A21" s="104"/>
      <c r="B21" s="104"/>
      <c r="C21" s="104"/>
      <c r="D21" s="106" t="s">
        <v>1081</v>
      </c>
      <c r="E21" s="134" t="s">
        <v>209</v>
      </c>
      <c r="F21" s="144">
        <v>0</v>
      </c>
      <c r="G21" s="251">
        <f t="shared" si="0"/>
        <v>0</v>
      </c>
    </row>
    <row r="22" spans="1:7" ht="12.75" customHeight="1">
      <c r="A22" s="101" t="s">
        <v>189</v>
      </c>
      <c r="B22" s="101"/>
      <c r="C22" s="101"/>
      <c r="D22" s="102" t="s">
        <v>11</v>
      </c>
      <c r="E22" s="126" t="s">
        <v>387</v>
      </c>
      <c r="F22" s="148">
        <v>0</v>
      </c>
      <c r="G22" s="252">
        <f t="shared" si="0"/>
        <v>0</v>
      </c>
    </row>
    <row r="23" spans="1:7" ht="12.75" customHeight="1">
      <c r="A23" s="104"/>
      <c r="B23" s="105" t="s">
        <v>450</v>
      </c>
      <c r="C23" s="105"/>
      <c r="D23" s="106" t="s">
        <v>75</v>
      </c>
      <c r="E23" s="134" t="s">
        <v>387</v>
      </c>
      <c r="F23" s="144">
        <v>0</v>
      </c>
      <c r="G23" s="251">
        <f t="shared" si="0"/>
        <v>0</v>
      </c>
    </row>
    <row r="24" spans="1:7" ht="12.75" customHeight="1">
      <c r="A24" s="104"/>
      <c r="B24" s="104"/>
      <c r="C24" s="105" t="s">
        <v>392</v>
      </c>
      <c r="D24" s="106" t="s">
        <v>53</v>
      </c>
      <c r="E24" s="134" t="s">
        <v>387</v>
      </c>
      <c r="F24" s="144">
        <v>0</v>
      </c>
      <c r="G24" s="251">
        <f t="shared" si="0"/>
        <v>0</v>
      </c>
    </row>
    <row r="25" spans="1:7" ht="12.75" customHeight="1">
      <c r="A25" s="104"/>
      <c r="B25" s="104"/>
      <c r="C25" s="104"/>
      <c r="D25" s="106" t="s">
        <v>675</v>
      </c>
      <c r="E25" s="134" t="s">
        <v>676</v>
      </c>
      <c r="F25" s="144">
        <v>0</v>
      </c>
      <c r="G25" s="251">
        <f t="shared" si="0"/>
        <v>0</v>
      </c>
    </row>
    <row r="26" spans="1:7" ht="12.75" customHeight="1">
      <c r="A26" s="104"/>
      <c r="B26" s="104"/>
      <c r="C26" s="104"/>
      <c r="D26" s="106" t="s">
        <v>677</v>
      </c>
      <c r="E26" s="134" t="s">
        <v>678</v>
      </c>
      <c r="F26" s="144">
        <v>0</v>
      </c>
      <c r="G26" s="251">
        <f t="shared" si="0"/>
        <v>0</v>
      </c>
    </row>
    <row r="27" spans="1:7" ht="12.75" customHeight="1">
      <c r="A27" s="101" t="s">
        <v>249</v>
      </c>
      <c r="B27" s="101"/>
      <c r="C27" s="101"/>
      <c r="D27" s="102" t="s">
        <v>18</v>
      </c>
      <c r="E27" s="126" t="s">
        <v>828</v>
      </c>
      <c r="F27" s="148">
        <f>SUM(F28,F32)</f>
        <v>481625.30999999994</v>
      </c>
      <c r="G27" s="252">
        <f t="shared" si="0"/>
        <v>0.5049393706202795</v>
      </c>
    </row>
    <row r="28" spans="1:7" ht="12.75" customHeight="1">
      <c r="A28" s="104"/>
      <c r="B28" s="105" t="s">
        <v>251</v>
      </c>
      <c r="C28" s="105"/>
      <c r="D28" s="106" t="s">
        <v>19</v>
      </c>
      <c r="E28" s="134" t="s">
        <v>836</v>
      </c>
      <c r="F28" s="144">
        <f>SUM(F29)</f>
        <v>14328.49</v>
      </c>
      <c r="G28" s="251">
        <f t="shared" si="0"/>
        <v>0.46934029938746763</v>
      </c>
    </row>
    <row r="29" spans="1:7" ht="12.75" customHeight="1">
      <c r="A29" s="104"/>
      <c r="B29" s="104"/>
      <c r="C29" s="105" t="s">
        <v>392</v>
      </c>
      <c r="D29" s="106" t="s">
        <v>53</v>
      </c>
      <c r="E29" s="134" t="s">
        <v>836</v>
      </c>
      <c r="F29" s="144">
        <f>SUM(F30:F31)</f>
        <v>14328.49</v>
      </c>
      <c r="G29" s="251">
        <f t="shared" si="0"/>
        <v>0.46934029938746763</v>
      </c>
    </row>
    <row r="30" spans="1:7" ht="12.75" customHeight="1">
      <c r="A30" s="104"/>
      <c r="B30" s="104"/>
      <c r="C30" s="104"/>
      <c r="D30" s="106" t="s">
        <v>1070</v>
      </c>
      <c r="E30" s="134" t="s">
        <v>1071</v>
      </c>
      <c r="F30" s="144">
        <v>14328.49</v>
      </c>
      <c r="G30" s="251">
        <f t="shared" si="0"/>
        <v>0.790362954382481</v>
      </c>
    </row>
    <row r="31" spans="1:7" ht="12.75" customHeight="1">
      <c r="A31" s="104"/>
      <c r="B31" s="104"/>
      <c r="C31" s="104"/>
      <c r="D31" s="106" t="s">
        <v>675</v>
      </c>
      <c r="E31" s="134" t="s">
        <v>484</v>
      </c>
      <c r="F31" s="144">
        <v>0</v>
      </c>
      <c r="G31" s="251">
        <f t="shared" si="0"/>
        <v>0</v>
      </c>
    </row>
    <row r="32" spans="1:7" ht="12.75" customHeight="1">
      <c r="A32" s="104"/>
      <c r="B32" s="105" t="s">
        <v>552</v>
      </c>
      <c r="C32" s="105"/>
      <c r="D32" s="106" t="s">
        <v>4</v>
      </c>
      <c r="E32" s="134" t="s">
        <v>829</v>
      </c>
      <c r="F32" s="144">
        <f>SUM(F33,F35)</f>
        <v>467296.81999999995</v>
      </c>
      <c r="G32" s="251">
        <f t="shared" si="0"/>
        <v>0.5061164584820301</v>
      </c>
    </row>
    <row r="33" spans="1:7" ht="12.75" customHeight="1">
      <c r="A33" s="104"/>
      <c r="B33" s="104"/>
      <c r="C33" s="105" t="s">
        <v>611</v>
      </c>
      <c r="D33" s="106" t="s">
        <v>53</v>
      </c>
      <c r="E33" s="134" t="s">
        <v>883</v>
      </c>
      <c r="F33" s="144">
        <f>SUM(F34)</f>
        <v>360650.47</v>
      </c>
      <c r="G33" s="251">
        <f t="shared" si="0"/>
        <v>0.7756808195342695</v>
      </c>
    </row>
    <row r="34" spans="1:7" ht="22.5">
      <c r="A34" s="104"/>
      <c r="B34" s="104"/>
      <c r="C34" s="104"/>
      <c r="D34" s="106" t="s">
        <v>679</v>
      </c>
      <c r="E34" s="134" t="s">
        <v>883</v>
      </c>
      <c r="F34" s="144">
        <v>360650.47</v>
      </c>
      <c r="G34" s="251">
        <f t="shared" si="0"/>
        <v>0.7756808195342695</v>
      </c>
    </row>
    <row r="35" spans="1:7" ht="11.25">
      <c r="A35" s="104"/>
      <c r="B35" s="104"/>
      <c r="C35" s="105" t="s">
        <v>553</v>
      </c>
      <c r="D35" s="106" t="s">
        <v>53</v>
      </c>
      <c r="E35" s="134" t="s">
        <v>884</v>
      </c>
      <c r="F35" s="144">
        <f>SUM(F36:F37)</f>
        <v>106646.35</v>
      </c>
      <c r="G35" s="251">
        <f t="shared" si="0"/>
        <v>0.6734764954026473</v>
      </c>
    </row>
    <row r="36" spans="1:7" ht="12.75" customHeight="1">
      <c r="A36" s="104"/>
      <c r="B36" s="104"/>
      <c r="C36" s="104"/>
      <c r="D36" s="106" t="s">
        <v>680</v>
      </c>
      <c r="E36" s="134" t="s">
        <v>273</v>
      </c>
      <c r="F36" s="144">
        <v>10000</v>
      </c>
      <c r="G36" s="251">
        <f t="shared" si="0"/>
        <v>1</v>
      </c>
    </row>
    <row r="37" spans="1:7" ht="26.25" customHeight="1">
      <c r="A37" s="104"/>
      <c r="B37" s="104"/>
      <c r="C37" s="104"/>
      <c r="D37" s="106" t="s">
        <v>679</v>
      </c>
      <c r="E37" s="134" t="s">
        <v>1072</v>
      </c>
      <c r="F37" s="144">
        <v>96646.35</v>
      </c>
      <c r="G37" s="251">
        <f t="shared" si="0"/>
        <v>0.6514664446721312</v>
      </c>
    </row>
    <row r="38" spans="1:7" ht="33.75">
      <c r="A38" s="104"/>
      <c r="B38" s="104"/>
      <c r="C38" s="105" t="s">
        <v>554</v>
      </c>
      <c r="D38" s="106" t="s">
        <v>555</v>
      </c>
      <c r="E38" s="134" t="s">
        <v>226</v>
      </c>
      <c r="F38" s="144">
        <v>0</v>
      </c>
      <c r="G38" s="251">
        <f t="shared" si="0"/>
        <v>0</v>
      </c>
    </row>
    <row r="39" spans="1:7" ht="11.25">
      <c r="A39" s="104"/>
      <c r="B39" s="104"/>
      <c r="C39" s="104"/>
      <c r="D39" s="106" t="s">
        <v>680</v>
      </c>
      <c r="E39" s="134" t="s">
        <v>226</v>
      </c>
      <c r="F39" s="144">
        <v>0</v>
      </c>
      <c r="G39" s="251">
        <f t="shared" si="0"/>
        <v>0</v>
      </c>
    </row>
    <row r="40" spans="1:7" ht="12.75" customHeight="1">
      <c r="A40" s="101" t="s">
        <v>297</v>
      </c>
      <c r="B40" s="101"/>
      <c r="C40" s="101"/>
      <c r="D40" s="102" t="s">
        <v>28</v>
      </c>
      <c r="E40" s="126" t="s">
        <v>948</v>
      </c>
      <c r="F40" s="148">
        <f>SUM(F41,F49,F52)</f>
        <v>1589710.2899999998</v>
      </c>
      <c r="G40" s="252">
        <f t="shared" si="0"/>
        <v>0.927658775267261</v>
      </c>
    </row>
    <row r="41" spans="1:7" ht="12.75" customHeight="1">
      <c r="A41" s="104"/>
      <c r="B41" s="105" t="s">
        <v>323</v>
      </c>
      <c r="C41" s="105"/>
      <c r="D41" s="106" t="s">
        <v>91</v>
      </c>
      <c r="E41" s="134" t="s">
        <v>951</v>
      </c>
      <c r="F41" s="144">
        <f>SUM(F42,F45,F47)</f>
        <v>1583751.2999999998</v>
      </c>
      <c r="G41" s="251">
        <f t="shared" si="0"/>
        <v>0.9616320803234601</v>
      </c>
    </row>
    <row r="42" spans="1:7" ht="12.75" customHeight="1">
      <c r="A42" s="104"/>
      <c r="B42" s="104"/>
      <c r="C42" s="105" t="s">
        <v>392</v>
      </c>
      <c r="D42" s="106" t="s">
        <v>53</v>
      </c>
      <c r="E42" s="134" t="s">
        <v>952</v>
      </c>
      <c r="F42" s="144">
        <f>SUM(F43:F44)</f>
        <v>26473.72</v>
      </c>
      <c r="G42" s="251">
        <f t="shared" si="0"/>
        <v>0.29525802170348975</v>
      </c>
    </row>
    <row r="43" spans="1:7" ht="11.25">
      <c r="A43" s="104"/>
      <c r="B43" s="104"/>
      <c r="C43" s="104"/>
      <c r="D43" s="106" t="s">
        <v>1073</v>
      </c>
      <c r="E43" s="134" t="s">
        <v>1074</v>
      </c>
      <c r="F43" s="144">
        <v>0</v>
      </c>
      <c r="G43" s="251">
        <f t="shared" si="0"/>
        <v>0</v>
      </c>
    </row>
    <row r="44" spans="1:7" ht="12.75" customHeight="1">
      <c r="A44" s="104"/>
      <c r="B44" s="104"/>
      <c r="C44" s="104"/>
      <c r="D44" s="106" t="s">
        <v>132</v>
      </c>
      <c r="E44" s="134" t="s">
        <v>1075</v>
      </c>
      <c r="F44" s="144">
        <v>26473.72</v>
      </c>
      <c r="G44" s="251">
        <f t="shared" si="0"/>
        <v>0.8105109757217647</v>
      </c>
    </row>
    <row r="45" spans="1:7" ht="12.75" customHeight="1">
      <c r="A45" s="104"/>
      <c r="B45" s="104"/>
      <c r="C45" s="105" t="s">
        <v>611</v>
      </c>
      <c r="D45" s="106" t="s">
        <v>53</v>
      </c>
      <c r="E45" s="134" t="s">
        <v>953</v>
      </c>
      <c r="F45" s="144">
        <f>SUM(F46)</f>
        <v>1073742.89</v>
      </c>
      <c r="G45" s="251">
        <f t="shared" si="0"/>
        <v>0.9999998975546289</v>
      </c>
    </row>
    <row r="46" spans="1:7" ht="12.75" customHeight="1">
      <c r="A46" s="104"/>
      <c r="B46" s="104"/>
      <c r="C46" s="104"/>
      <c r="D46" s="106" t="s">
        <v>132</v>
      </c>
      <c r="E46" s="134" t="s">
        <v>953</v>
      </c>
      <c r="F46" s="144">
        <v>1073742.89</v>
      </c>
      <c r="G46" s="251">
        <f t="shared" si="0"/>
        <v>0.9999998975546289</v>
      </c>
    </row>
    <row r="47" spans="1:7" ht="12.75" customHeight="1">
      <c r="A47" s="104"/>
      <c r="B47" s="104"/>
      <c r="C47" s="105" t="s">
        <v>553</v>
      </c>
      <c r="D47" s="106" t="s">
        <v>53</v>
      </c>
      <c r="E47" s="134" t="s">
        <v>954</v>
      </c>
      <c r="F47" s="144">
        <f>SUM(F48)</f>
        <v>483534.69</v>
      </c>
      <c r="G47" s="251">
        <f t="shared" si="0"/>
        <v>0.999999358888188</v>
      </c>
    </row>
    <row r="48" spans="1:7" ht="12.75" customHeight="1">
      <c r="A48" s="104"/>
      <c r="B48" s="104"/>
      <c r="C48" s="104"/>
      <c r="D48" s="106" t="s">
        <v>132</v>
      </c>
      <c r="E48" s="134" t="s">
        <v>954</v>
      </c>
      <c r="F48" s="144">
        <v>483534.69</v>
      </c>
      <c r="G48" s="251">
        <f t="shared" si="0"/>
        <v>0.999999358888188</v>
      </c>
    </row>
    <row r="49" spans="1:7" ht="11.25">
      <c r="A49" s="104"/>
      <c r="B49" s="105" t="s">
        <v>615</v>
      </c>
      <c r="C49" s="105"/>
      <c r="D49" s="106" t="s">
        <v>94</v>
      </c>
      <c r="E49" s="134" t="s">
        <v>425</v>
      </c>
      <c r="F49" s="144">
        <v>0</v>
      </c>
      <c r="G49" s="251">
        <f t="shared" si="0"/>
        <v>0</v>
      </c>
    </row>
    <row r="50" spans="1:7" ht="12.75" customHeight="1">
      <c r="A50" s="104"/>
      <c r="B50" s="104"/>
      <c r="C50" s="105" t="s">
        <v>392</v>
      </c>
      <c r="D50" s="106" t="s">
        <v>53</v>
      </c>
      <c r="E50" s="134" t="s">
        <v>425</v>
      </c>
      <c r="F50" s="144">
        <v>0</v>
      </c>
      <c r="G50" s="251">
        <f t="shared" si="0"/>
        <v>0</v>
      </c>
    </row>
    <row r="51" spans="1:7" ht="12.75" customHeight="1">
      <c r="A51" s="104"/>
      <c r="B51" s="104"/>
      <c r="C51" s="104"/>
      <c r="D51" s="106" t="s">
        <v>697</v>
      </c>
      <c r="E51" s="134" t="s">
        <v>425</v>
      </c>
      <c r="F51" s="144">
        <v>0</v>
      </c>
      <c r="G51" s="251">
        <f t="shared" si="0"/>
        <v>0</v>
      </c>
    </row>
    <row r="52" spans="1:7" ht="12.75" customHeight="1">
      <c r="A52" s="104"/>
      <c r="B52" s="105" t="s">
        <v>305</v>
      </c>
      <c r="C52" s="105"/>
      <c r="D52" s="106" t="s">
        <v>4</v>
      </c>
      <c r="E52" s="134" t="s">
        <v>963</v>
      </c>
      <c r="F52" s="144">
        <f>SUM(F53)</f>
        <v>5958.99</v>
      </c>
      <c r="G52" s="251">
        <f t="shared" si="0"/>
        <v>0.0965190560261747</v>
      </c>
    </row>
    <row r="53" spans="1:7" ht="12.75" customHeight="1">
      <c r="A53" s="104"/>
      <c r="B53" s="104"/>
      <c r="C53" s="105" t="s">
        <v>392</v>
      </c>
      <c r="D53" s="106" t="s">
        <v>53</v>
      </c>
      <c r="E53" s="134" t="s">
        <v>963</v>
      </c>
      <c r="F53" s="144">
        <f>SUM(F54:F57)</f>
        <v>5958.99</v>
      </c>
      <c r="G53" s="251">
        <f t="shared" si="0"/>
        <v>0.0965190560261747</v>
      </c>
    </row>
    <row r="54" spans="1:7" ht="12.75" customHeight="1">
      <c r="A54" s="104"/>
      <c r="B54" s="104"/>
      <c r="C54" s="104"/>
      <c r="D54" s="106" t="s">
        <v>681</v>
      </c>
      <c r="E54" s="134" t="s">
        <v>682</v>
      </c>
      <c r="F54" s="144">
        <v>5958.99</v>
      </c>
      <c r="G54" s="251">
        <f t="shared" si="0"/>
        <v>0.9983230021779192</v>
      </c>
    </row>
    <row r="55" spans="1:7" ht="11.25">
      <c r="A55" s="104"/>
      <c r="B55" s="104"/>
      <c r="C55" s="104"/>
      <c r="D55" s="106" t="s">
        <v>683</v>
      </c>
      <c r="E55" s="134" t="s">
        <v>684</v>
      </c>
      <c r="F55" s="144">
        <v>0</v>
      </c>
      <c r="G55" s="251">
        <f t="shared" si="0"/>
        <v>0</v>
      </c>
    </row>
    <row r="56" spans="1:7" ht="11.25" customHeight="1">
      <c r="A56" s="104"/>
      <c r="B56" s="104"/>
      <c r="C56" s="104"/>
      <c r="D56" s="106" t="s">
        <v>697</v>
      </c>
      <c r="E56" s="134" t="s">
        <v>425</v>
      </c>
      <c r="F56" s="144">
        <v>0</v>
      </c>
      <c r="G56" s="251">
        <f t="shared" si="0"/>
        <v>0</v>
      </c>
    </row>
    <row r="57" spans="1:7" ht="22.5">
      <c r="A57" s="104"/>
      <c r="B57" s="104"/>
      <c r="C57" s="104"/>
      <c r="D57" s="106" t="s">
        <v>698</v>
      </c>
      <c r="E57" s="134" t="s">
        <v>1076</v>
      </c>
      <c r="F57" s="144">
        <v>0</v>
      </c>
      <c r="G57" s="251">
        <f t="shared" si="0"/>
        <v>0</v>
      </c>
    </row>
    <row r="58" spans="1:7" ht="11.25">
      <c r="A58" s="101" t="s">
        <v>326</v>
      </c>
      <c r="B58" s="101"/>
      <c r="C58" s="101"/>
      <c r="D58" s="102" t="s">
        <v>97</v>
      </c>
      <c r="E58" s="126" t="s">
        <v>969</v>
      </c>
      <c r="F58" s="148">
        <f>SUM(F59,F66)</f>
        <v>17783</v>
      </c>
      <c r="G58" s="252">
        <f t="shared" si="0"/>
        <v>0.008759969064496585</v>
      </c>
    </row>
    <row r="59" spans="1:7" ht="11.25">
      <c r="A59" s="104"/>
      <c r="B59" s="105" t="s">
        <v>328</v>
      </c>
      <c r="C59" s="105"/>
      <c r="D59" s="106" t="s">
        <v>101</v>
      </c>
      <c r="E59" s="134" t="s">
        <v>628</v>
      </c>
      <c r="F59" s="144">
        <f>SUM(F60,F64)</f>
        <v>11805</v>
      </c>
      <c r="G59" s="251">
        <f t="shared" si="0"/>
        <v>0.03673564649136456</v>
      </c>
    </row>
    <row r="60" spans="1:7" ht="11.25">
      <c r="A60" s="104"/>
      <c r="B60" s="104"/>
      <c r="C60" s="105" t="s">
        <v>392</v>
      </c>
      <c r="D60" s="106" t="s">
        <v>53</v>
      </c>
      <c r="E60" s="134" t="s">
        <v>629</v>
      </c>
      <c r="F60" s="144">
        <f>SUM(F61:F63)</f>
        <v>4305</v>
      </c>
      <c r="G60" s="251">
        <f t="shared" si="0"/>
        <v>0.013716743667357017</v>
      </c>
    </row>
    <row r="61" spans="1:7" ht="11.25">
      <c r="A61" s="104"/>
      <c r="B61" s="104"/>
      <c r="C61" s="104"/>
      <c r="D61" s="106" t="s">
        <v>675</v>
      </c>
      <c r="E61" s="134" t="s">
        <v>685</v>
      </c>
      <c r="F61" s="144">
        <v>0</v>
      </c>
      <c r="G61" s="251">
        <f t="shared" si="0"/>
        <v>0</v>
      </c>
    </row>
    <row r="62" spans="1:7" ht="11.25">
      <c r="A62" s="104"/>
      <c r="B62" s="104"/>
      <c r="C62" s="104"/>
      <c r="D62" s="106" t="s">
        <v>686</v>
      </c>
      <c r="E62" s="134" t="s">
        <v>473</v>
      </c>
      <c r="F62" s="144">
        <v>0</v>
      </c>
      <c r="G62" s="251">
        <f t="shared" si="0"/>
        <v>0</v>
      </c>
    </row>
    <row r="63" spans="1:7" ht="14.25" customHeight="1">
      <c r="A63" s="104"/>
      <c r="B63" s="104"/>
      <c r="C63" s="104"/>
      <c r="D63" s="106" t="s">
        <v>687</v>
      </c>
      <c r="E63" s="134" t="s">
        <v>688</v>
      </c>
      <c r="F63" s="144">
        <v>4305</v>
      </c>
      <c r="G63" s="251">
        <f t="shared" si="0"/>
        <v>0.01414025291509279</v>
      </c>
    </row>
    <row r="64" spans="1:7" ht="11.25">
      <c r="A64" s="104"/>
      <c r="B64" s="104"/>
      <c r="C64" s="105" t="s">
        <v>630</v>
      </c>
      <c r="D64" s="106" t="s">
        <v>74</v>
      </c>
      <c r="E64" s="134" t="s">
        <v>491</v>
      </c>
      <c r="F64" s="144">
        <v>7500</v>
      </c>
      <c r="G64" s="251">
        <f t="shared" si="0"/>
        <v>1</v>
      </c>
    </row>
    <row r="65" spans="1:7" ht="11.25">
      <c r="A65" s="104"/>
      <c r="B65" s="104"/>
      <c r="C65" s="104"/>
      <c r="D65" s="106" t="s">
        <v>689</v>
      </c>
      <c r="E65" s="134" t="s">
        <v>491</v>
      </c>
      <c r="F65" s="144">
        <v>7500</v>
      </c>
      <c r="G65" s="251">
        <f t="shared" si="0"/>
        <v>1</v>
      </c>
    </row>
    <row r="66" spans="1:7" ht="11.25">
      <c r="A66" s="104"/>
      <c r="B66" s="105" t="s">
        <v>633</v>
      </c>
      <c r="C66" s="105"/>
      <c r="D66" s="106" t="s">
        <v>4</v>
      </c>
      <c r="E66" s="134" t="s">
        <v>976</v>
      </c>
      <c r="F66" s="144">
        <f>SUM(F67)</f>
        <v>5978</v>
      </c>
      <c r="G66" s="251">
        <f t="shared" si="0"/>
        <v>0.003498607111922654</v>
      </c>
    </row>
    <row r="67" spans="1:7" ht="11.25">
      <c r="A67" s="104"/>
      <c r="B67" s="104"/>
      <c r="C67" s="105" t="s">
        <v>392</v>
      </c>
      <c r="D67" s="106" t="s">
        <v>53</v>
      </c>
      <c r="E67" s="134" t="s">
        <v>976</v>
      </c>
      <c r="F67" s="144">
        <f>SUM(F68:F69)</f>
        <v>5978</v>
      </c>
      <c r="G67" s="251">
        <f t="shared" si="0"/>
        <v>0.003498607111922654</v>
      </c>
    </row>
    <row r="68" spans="1:7" ht="11.25">
      <c r="A68" s="104"/>
      <c r="B68" s="104"/>
      <c r="C68" s="104"/>
      <c r="D68" s="106" t="s">
        <v>690</v>
      </c>
      <c r="E68" s="134" t="s">
        <v>691</v>
      </c>
      <c r="F68" s="144">
        <v>0</v>
      </c>
      <c r="G68" s="251">
        <f aca="true" t="shared" si="1" ref="G68:G77">F68/E68</f>
        <v>0</v>
      </c>
    </row>
    <row r="69" spans="1:7" ht="22.5">
      <c r="A69" s="104"/>
      <c r="B69" s="104"/>
      <c r="C69" s="104"/>
      <c r="D69" s="106" t="s">
        <v>692</v>
      </c>
      <c r="E69" s="134" t="s">
        <v>1077</v>
      </c>
      <c r="F69" s="144">
        <v>5978</v>
      </c>
      <c r="G69" s="251">
        <f t="shared" si="1"/>
        <v>0.0035303177404076695</v>
      </c>
    </row>
    <row r="70" spans="1:7" ht="11.25">
      <c r="A70" s="101" t="s">
        <v>308</v>
      </c>
      <c r="B70" s="101"/>
      <c r="C70" s="101"/>
      <c r="D70" s="102" t="s">
        <v>979</v>
      </c>
      <c r="E70" s="126" t="s">
        <v>984</v>
      </c>
      <c r="F70" s="148">
        <f>SUM(F71)</f>
        <v>6861.139999999999</v>
      </c>
      <c r="G70" s="252">
        <f t="shared" si="1"/>
        <v>0.17809578195976636</v>
      </c>
    </row>
    <row r="71" spans="1:7" ht="11.25">
      <c r="A71" s="104"/>
      <c r="B71" s="105" t="s">
        <v>311</v>
      </c>
      <c r="C71" s="105"/>
      <c r="D71" s="106" t="s">
        <v>103</v>
      </c>
      <c r="E71" s="134" t="s">
        <v>984</v>
      </c>
      <c r="F71" s="144">
        <f>SUM(F72,F76)</f>
        <v>6861.139999999999</v>
      </c>
      <c r="G71" s="251">
        <f t="shared" si="1"/>
        <v>0.17809578195976636</v>
      </c>
    </row>
    <row r="72" spans="1:7" ht="11.25">
      <c r="A72" s="104"/>
      <c r="B72" s="104"/>
      <c r="C72" s="105" t="s">
        <v>392</v>
      </c>
      <c r="D72" s="106" t="s">
        <v>53</v>
      </c>
      <c r="E72" s="134" t="s">
        <v>989</v>
      </c>
      <c r="F72" s="144">
        <f>SUM(F73:F75)</f>
        <v>171.15</v>
      </c>
      <c r="G72" s="251">
        <f t="shared" si="1"/>
        <v>0.005429024583663759</v>
      </c>
    </row>
    <row r="73" spans="1:7" ht="11.25">
      <c r="A73" s="104"/>
      <c r="B73" s="104"/>
      <c r="C73" s="104"/>
      <c r="D73" s="106" t="s">
        <v>1078</v>
      </c>
      <c r="E73" s="134" t="s">
        <v>1079</v>
      </c>
      <c r="F73" s="144">
        <v>0</v>
      </c>
      <c r="G73" s="251">
        <f t="shared" si="1"/>
        <v>0</v>
      </c>
    </row>
    <row r="74" spans="1:7" ht="11.25">
      <c r="A74" s="104"/>
      <c r="B74" s="104"/>
      <c r="C74" s="104"/>
      <c r="D74" s="106" t="s">
        <v>693</v>
      </c>
      <c r="E74" s="134" t="s">
        <v>694</v>
      </c>
      <c r="F74" s="144">
        <v>171.15</v>
      </c>
      <c r="G74" s="251">
        <f t="shared" si="1"/>
        <v>0.03597855791465209</v>
      </c>
    </row>
    <row r="75" spans="1:7" ht="11.25">
      <c r="A75" s="104"/>
      <c r="B75" s="104"/>
      <c r="C75" s="104"/>
      <c r="D75" s="106" t="s">
        <v>695</v>
      </c>
      <c r="E75" s="134" t="s">
        <v>696</v>
      </c>
      <c r="F75" s="144">
        <v>0</v>
      </c>
      <c r="G75" s="251">
        <f t="shared" si="1"/>
        <v>0</v>
      </c>
    </row>
    <row r="76" spans="1:7" ht="11.25">
      <c r="A76" s="104"/>
      <c r="B76" s="104"/>
      <c r="C76" s="105" t="s">
        <v>630</v>
      </c>
      <c r="D76" s="106" t="s">
        <v>74</v>
      </c>
      <c r="E76" s="134" t="s">
        <v>282</v>
      </c>
      <c r="F76" s="144">
        <f>SUM(F77)</f>
        <v>6689.99</v>
      </c>
      <c r="G76" s="251">
        <f t="shared" si="1"/>
        <v>0.9557128571428571</v>
      </c>
    </row>
    <row r="77" spans="1:7" ht="11.25">
      <c r="A77" s="104"/>
      <c r="B77" s="104"/>
      <c r="C77" s="104"/>
      <c r="D77" s="106" t="s">
        <v>1080</v>
      </c>
      <c r="E77" s="134" t="s">
        <v>282</v>
      </c>
      <c r="F77" s="144">
        <v>6689.99</v>
      </c>
      <c r="G77" s="251">
        <f t="shared" si="1"/>
        <v>0.9557128571428571</v>
      </c>
    </row>
    <row r="78" spans="1:5" ht="11.25">
      <c r="A78" s="291"/>
      <c r="B78" s="291"/>
      <c r="C78" s="291"/>
      <c r="D78" s="292"/>
      <c r="E78" s="292"/>
    </row>
    <row r="79" spans="1:7" ht="11.25">
      <c r="A79" s="296" t="s">
        <v>669</v>
      </c>
      <c r="B79" s="296"/>
      <c r="C79" s="296"/>
      <c r="D79" s="296"/>
      <c r="E79" s="127" t="s">
        <v>999</v>
      </c>
      <c r="F79" s="93">
        <f>SUM(F70,F58,F40,F27,F22,F15,F11,F7,F3)</f>
        <v>2097707.0799999996</v>
      </c>
      <c r="G79" s="252">
        <f>F79/E79</f>
        <v>0.42547811209810477</v>
      </c>
    </row>
  </sheetData>
  <sheetProtection/>
  <mergeCells count="3">
    <mergeCell ref="A79:D79"/>
    <mergeCell ref="A78:C78"/>
    <mergeCell ref="D78:E78"/>
  </mergeCells>
  <printOptions/>
  <pageMargins left="0.35433070866141736" right="0.3937007874015748" top="0.984251968503937" bottom="0.984251968503937" header="0.4724409448818898" footer="0.5118110236220472"/>
  <pageSetup firstPageNumber="74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11
Wykonanie wydatków inwestycyjnych wg zadań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5.140625" style="2" bestFit="1" customWidth="1"/>
    <col min="2" max="2" width="8.140625" style="2" bestFit="1" customWidth="1"/>
    <col min="3" max="3" width="7.8515625" style="2" bestFit="1" customWidth="1"/>
    <col min="4" max="4" width="43.57421875" style="2" customWidth="1"/>
    <col min="5" max="6" width="10.00390625" style="2" bestFit="1" customWidth="1"/>
    <col min="7" max="7" width="7.140625" style="2" bestFit="1" customWidth="1"/>
    <col min="8" max="16384" width="9.140625" style="2" customWidth="1"/>
  </cols>
  <sheetData>
    <row r="1" spans="1:5" ht="12.75" customHeight="1">
      <c r="A1" s="316" t="s">
        <v>104</v>
      </c>
      <c r="B1" s="316"/>
      <c r="C1" s="4"/>
      <c r="D1" s="5"/>
      <c r="E1" s="1"/>
    </row>
    <row r="2" spans="1:7" s="190" customFormat="1" ht="12.75" customHeight="1">
      <c r="A2" s="105" t="s">
        <v>0</v>
      </c>
      <c r="B2" s="105" t="s">
        <v>1</v>
      </c>
      <c r="C2" s="105" t="s">
        <v>29</v>
      </c>
      <c r="D2" s="105" t="s">
        <v>2</v>
      </c>
      <c r="E2" s="162" t="s">
        <v>118</v>
      </c>
      <c r="F2" s="196" t="s">
        <v>1004</v>
      </c>
      <c r="G2" s="196" t="s">
        <v>1005</v>
      </c>
    </row>
    <row r="3" spans="1:7" s="192" customFormat="1" ht="9">
      <c r="A3" s="163" t="s">
        <v>148</v>
      </c>
      <c r="B3" s="151" t="s">
        <v>149</v>
      </c>
      <c r="C3" s="163" t="s">
        <v>150</v>
      </c>
      <c r="D3" s="163" t="s">
        <v>151</v>
      </c>
      <c r="E3" s="151" t="s">
        <v>152</v>
      </c>
      <c r="F3" s="197">
        <v>6</v>
      </c>
      <c r="G3" s="197">
        <v>7</v>
      </c>
    </row>
    <row r="4" spans="1:7" s="245" customFormat="1" ht="11.25">
      <c r="A4" s="101" t="s">
        <v>297</v>
      </c>
      <c r="B4" s="101"/>
      <c r="C4" s="101"/>
      <c r="D4" s="102" t="s">
        <v>28</v>
      </c>
      <c r="E4" s="243">
        <v>331000</v>
      </c>
      <c r="F4" s="244">
        <f>SUM(F5)</f>
        <v>83964.21</v>
      </c>
      <c r="G4" s="207">
        <f>F4/E4</f>
        <v>0.25366830815709973</v>
      </c>
    </row>
    <row r="5" spans="1:7" s="191" customFormat="1" ht="30" customHeight="1">
      <c r="A5" s="104"/>
      <c r="B5" s="105" t="s">
        <v>299</v>
      </c>
      <c r="C5" s="105"/>
      <c r="D5" s="106" t="s">
        <v>300</v>
      </c>
      <c r="E5" s="193">
        <v>331000</v>
      </c>
      <c r="F5" s="202">
        <f>SUM(F6)</f>
        <v>83964.21</v>
      </c>
      <c r="G5" s="198">
        <f>F5/E5</f>
        <v>0.25366830815709973</v>
      </c>
    </row>
    <row r="6" spans="1:7" s="191" customFormat="1" ht="11.25">
      <c r="A6" s="108"/>
      <c r="B6" s="108"/>
      <c r="C6" s="105" t="s">
        <v>255</v>
      </c>
      <c r="D6" s="106" t="s">
        <v>48</v>
      </c>
      <c r="E6" s="193">
        <v>331000</v>
      </c>
      <c r="F6" s="202">
        <v>83964.21</v>
      </c>
      <c r="G6" s="198">
        <f>F6/E6</f>
        <v>0.25366830815709973</v>
      </c>
    </row>
    <row r="7" spans="1:7" s="191" customFormat="1" ht="12.75" customHeight="1">
      <c r="A7" s="97"/>
      <c r="B7" s="97"/>
      <c r="C7" s="97"/>
      <c r="D7" s="98"/>
      <c r="E7" s="99"/>
      <c r="F7" s="203"/>
      <c r="G7" s="199"/>
    </row>
    <row r="8" spans="1:7" s="3" customFormat="1" ht="12.75">
      <c r="A8" s="313"/>
      <c r="B8" s="313"/>
      <c r="C8" s="314"/>
      <c r="D8" s="314"/>
      <c r="E8" s="1"/>
      <c r="F8" s="208"/>
      <c r="G8" s="208"/>
    </row>
    <row r="9" spans="1:5" s="3" customFormat="1" ht="12.75" customHeight="1">
      <c r="A9" s="315" t="s">
        <v>105</v>
      </c>
      <c r="B9" s="315"/>
      <c r="C9" s="4"/>
      <c r="D9" s="8"/>
      <c r="E9" s="1"/>
    </row>
    <row r="10" spans="1:7" s="190" customFormat="1" ht="12.75" customHeight="1">
      <c r="A10" s="105" t="s">
        <v>0</v>
      </c>
      <c r="B10" s="105" t="s">
        <v>1</v>
      </c>
      <c r="C10" s="105" t="s">
        <v>29</v>
      </c>
      <c r="D10" s="105" t="s">
        <v>2</v>
      </c>
      <c r="E10" s="162" t="s">
        <v>118</v>
      </c>
      <c r="F10" s="196" t="s">
        <v>1004</v>
      </c>
      <c r="G10" s="196" t="s">
        <v>1005</v>
      </c>
    </row>
    <row r="11" spans="1:7" s="192" customFormat="1" ht="9">
      <c r="A11" s="163" t="s">
        <v>148</v>
      </c>
      <c r="B11" s="151" t="s">
        <v>149</v>
      </c>
      <c r="C11" s="163" t="s">
        <v>150</v>
      </c>
      <c r="D11" s="163" t="s">
        <v>151</v>
      </c>
      <c r="E11" s="151" t="s">
        <v>152</v>
      </c>
      <c r="F11" s="197">
        <v>6</v>
      </c>
      <c r="G11" s="197">
        <v>7</v>
      </c>
    </row>
    <row r="12" spans="1:7" s="247" customFormat="1" ht="11.25">
      <c r="A12" s="101" t="s">
        <v>297</v>
      </c>
      <c r="B12" s="101"/>
      <c r="C12" s="101"/>
      <c r="D12" s="102" t="s">
        <v>28</v>
      </c>
      <c r="E12" s="243">
        <f>SUM(E13)</f>
        <v>1661941</v>
      </c>
      <c r="F12" s="246">
        <f>SUM(F13)</f>
        <v>1583751.2999999998</v>
      </c>
      <c r="G12" s="206">
        <f aca="true" t="shared" si="0" ref="G12:G17">F12/E12</f>
        <v>0.9529527823189872</v>
      </c>
    </row>
    <row r="13" spans="1:7" s="190" customFormat="1" ht="11.25">
      <c r="A13" s="104"/>
      <c r="B13" s="105" t="s">
        <v>323</v>
      </c>
      <c r="C13" s="105"/>
      <c r="D13" s="106" t="s">
        <v>91</v>
      </c>
      <c r="E13" s="193">
        <f>SUM(E14:E17)</f>
        <v>1661941</v>
      </c>
      <c r="F13" s="204">
        <f>SUM(F14:F17)</f>
        <v>1583751.2999999998</v>
      </c>
      <c r="G13" s="200">
        <f t="shared" si="0"/>
        <v>0.9529527823189872</v>
      </c>
    </row>
    <row r="14" spans="1:7" s="190" customFormat="1" ht="11.25">
      <c r="A14" s="104"/>
      <c r="B14" s="104"/>
      <c r="C14" s="105" t="s">
        <v>364</v>
      </c>
      <c r="D14" s="106" t="s">
        <v>50</v>
      </c>
      <c r="E14" s="193">
        <v>15000</v>
      </c>
      <c r="F14" s="204">
        <v>0</v>
      </c>
      <c r="G14" s="200">
        <f t="shared" si="0"/>
        <v>0</v>
      </c>
    </row>
    <row r="15" spans="1:7" s="190" customFormat="1" ht="11.25">
      <c r="A15" s="104"/>
      <c r="B15" s="104"/>
      <c r="C15" s="105" t="s">
        <v>392</v>
      </c>
      <c r="D15" s="106" t="s">
        <v>53</v>
      </c>
      <c r="E15" s="193">
        <v>89663</v>
      </c>
      <c r="F15" s="204">
        <v>26473.72</v>
      </c>
      <c r="G15" s="200">
        <f t="shared" si="0"/>
        <v>0.29525802170348975</v>
      </c>
    </row>
    <row r="16" spans="1:7" s="190" customFormat="1" ht="11.25">
      <c r="A16" s="104"/>
      <c r="B16" s="104"/>
      <c r="C16" s="105" t="s">
        <v>611</v>
      </c>
      <c r="D16" s="106" t="s">
        <v>53</v>
      </c>
      <c r="E16" s="193">
        <v>1073743</v>
      </c>
      <c r="F16" s="204">
        <v>1073742.89</v>
      </c>
      <c r="G16" s="200">
        <f t="shared" si="0"/>
        <v>0.9999998975546289</v>
      </c>
    </row>
    <row r="17" spans="1:7" s="190" customFormat="1" ht="11.25">
      <c r="A17" s="104"/>
      <c r="B17" s="104"/>
      <c r="C17" s="105" t="s">
        <v>553</v>
      </c>
      <c r="D17" s="106" t="s">
        <v>53</v>
      </c>
      <c r="E17" s="193">
        <v>483535</v>
      </c>
      <c r="F17" s="204">
        <v>483534.69</v>
      </c>
      <c r="G17" s="200">
        <f t="shared" si="0"/>
        <v>0.999999358888188</v>
      </c>
    </row>
    <row r="18" spans="1:7" s="190" customFormat="1" ht="11.25">
      <c r="A18" s="291"/>
      <c r="B18" s="291"/>
      <c r="C18" s="291"/>
      <c r="D18" s="292"/>
      <c r="E18" s="292"/>
      <c r="F18" s="205"/>
      <c r="G18" s="201"/>
    </row>
  </sheetData>
  <sheetProtection/>
  <mergeCells count="6">
    <mergeCell ref="A18:C18"/>
    <mergeCell ref="D18:E18"/>
    <mergeCell ref="A8:B8"/>
    <mergeCell ref="C8:D8"/>
    <mergeCell ref="A9:B9"/>
    <mergeCell ref="A1:B1"/>
  </mergeCells>
  <printOptions horizontalCentered="1"/>
  <pageMargins left="0.5905511811023623" right="0.5905511811023623" top="1.4566929133858268" bottom="0.984251968503937" header="0.5511811023622047" footer="0.5118110236220472"/>
  <pageSetup firstPageNumber="76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12
Wpływy z opłat i kar za korzystanie ze środowiska
oraz wydatki na ochronę środowiska i gospodarkę wodną
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6"/>
    </sheetView>
  </sheetViews>
  <sheetFormatPr defaultColWidth="9.140625" defaultRowHeight="12.75"/>
  <cols>
    <col min="1" max="1" width="5.140625" style="190" bestFit="1" customWidth="1"/>
    <col min="2" max="2" width="8.140625" style="190" bestFit="1" customWidth="1"/>
    <col min="3" max="3" width="41.57421875" style="190" bestFit="1" customWidth="1"/>
    <col min="4" max="5" width="11.7109375" style="205" bestFit="1" customWidth="1"/>
    <col min="6" max="6" width="7.7109375" style="190" bestFit="1" customWidth="1"/>
    <col min="7" max="7" width="15.140625" style="190" customWidth="1"/>
    <col min="8" max="8" width="10.421875" style="190" customWidth="1"/>
    <col min="9" max="9" width="9.421875" style="190" bestFit="1" customWidth="1"/>
    <col min="10" max="10" width="12.140625" style="190" customWidth="1"/>
    <col min="11" max="11" width="9.8515625" style="190" customWidth="1"/>
    <col min="12" max="16384" width="9.140625" style="190" customWidth="1"/>
  </cols>
  <sheetData>
    <row r="1" spans="1:4" ht="11.25">
      <c r="A1" s="318" t="s">
        <v>728</v>
      </c>
      <c r="B1" s="318"/>
      <c r="C1" s="318"/>
      <c r="D1" s="318"/>
    </row>
    <row r="2" s="209" customFormat="1" ht="11.25"/>
    <row r="3" spans="1:6" s="218" customFormat="1" ht="11.25">
      <c r="A3" s="195" t="s">
        <v>0</v>
      </c>
      <c r="B3" s="195" t="s">
        <v>1</v>
      </c>
      <c r="C3" s="195" t="s">
        <v>1082</v>
      </c>
      <c r="D3" s="217" t="s">
        <v>118</v>
      </c>
      <c r="E3" s="217" t="s">
        <v>1004</v>
      </c>
      <c r="F3" s="195" t="s">
        <v>1083</v>
      </c>
    </row>
    <row r="4" spans="1:6" s="220" customFormat="1" ht="8.25">
      <c r="A4" s="219">
        <v>1</v>
      </c>
      <c r="B4" s="219">
        <v>2</v>
      </c>
      <c r="C4" s="219">
        <v>3</v>
      </c>
      <c r="D4" s="219">
        <v>4</v>
      </c>
      <c r="E4" s="219">
        <v>5</v>
      </c>
      <c r="F4" s="219">
        <v>6</v>
      </c>
    </row>
    <row r="5" spans="1:6" ht="19.5" customHeight="1">
      <c r="A5" s="317"/>
      <c r="B5" s="317"/>
      <c r="C5" s="210" t="s">
        <v>723</v>
      </c>
      <c r="D5" s="211">
        <f>SUM(D6)</f>
        <v>-35194.57</v>
      </c>
      <c r="E5" s="212">
        <f>SUM(E6)</f>
        <v>-35194.57</v>
      </c>
      <c r="F5" s="222">
        <f>E5/D5</f>
        <v>1</v>
      </c>
    </row>
    <row r="6" spans="1:6" ht="11.25">
      <c r="A6" s="213" t="s">
        <v>297</v>
      </c>
      <c r="B6" s="213"/>
      <c r="C6" s="214" t="s">
        <v>28</v>
      </c>
      <c r="D6" s="215">
        <f>SUM(D7)</f>
        <v>-35194.57</v>
      </c>
      <c r="E6" s="216">
        <f>SUM(E7)</f>
        <v>-35194.57</v>
      </c>
      <c r="F6" s="221">
        <f aca="true" t="shared" si="0" ref="F6:F19">E6/D6</f>
        <v>1</v>
      </c>
    </row>
    <row r="7" spans="1:6" ht="11.25">
      <c r="A7" s="213"/>
      <c r="B7" s="213" t="s">
        <v>323</v>
      </c>
      <c r="C7" s="214" t="s">
        <v>91</v>
      </c>
      <c r="D7" s="215">
        <v>-35194.57</v>
      </c>
      <c r="E7" s="215">
        <v>-35194.57</v>
      </c>
      <c r="F7" s="221">
        <f t="shared" si="0"/>
        <v>1</v>
      </c>
    </row>
    <row r="8" spans="1:6" ht="19.5" customHeight="1">
      <c r="A8" s="317"/>
      <c r="B8" s="317"/>
      <c r="C8" s="210" t="s">
        <v>724</v>
      </c>
      <c r="D8" s="211">
        <f>SUM(D9)</f>
        <v>-96723.57</v>
      </c>
      <c r="E8" s="211">
        <f>SUM(E9)</f>
        <v>51928.86</v>
      </c>
      <c r="F8" s="222">
        <f t="shared" si="0"/>
        <v>-0.5368790668086383</v>
      </c>
    </row>
    <row r="9" spans="1:6" ht="11.25">
      <c r="A9" s="213" t="s">
        <v>297</v>
      </c>
      <c r="B9" s="213"/>
      <c r="C9" s="214" t="s">
        <v>28</v>
      </c>
      <c r="D9" s="215">
        <f>SUM(D10)</f>
        <v>-96723.57</v>
      </c>
      <c r="E9" s="215">
        <f>SUM(E10)</f>
        <v>51928.86</v>
      </c>
      <c r="F9" s="221">
        <f t="shared" si="0"/>
        <v>-0.5368790668086383</v>
      </c>
    </row>
    <row r="10" spans="1:6" ht="11.25">
      <c r="A10" s="213"/>
      <c r="B10" s="213" t="s">
        <v>323</v>
      </c>
      <c r="C10" s="214" t="s">
        <v>91</v>
      </c>
      <c r="D10" s="215">
        <v>-96723.57</v>
      </c>
      <c r="E10" s="216">
        <v>51928.86</v>
      </c>
      <c r="F10" s="221">
        <f t="shared" si="0"/>
        <v>-0.5368790668086383</v>
      </c>
    </row>
    <row r="11" spans="1:6" ht="19.5" customHeight="1">
      <c r="A11" s="317"/>
      <c r="B11" s="317"/>
      <c r="C11" s="210" t="s">
        <v>106</v>
      </c>
      <c r="D11" s="211">
        <f>SUM(D12)</f>
        <v>2369631</v>
      </c>
      <c r="E11" s="211">
        <f>SUM(E12)</f>
        <v>1173853.93</v>
      </c>
      <c r="F11" s="222">
        <f t="shared" si="0"/>
        <v>0.49537414475080715</v>
      </c>
    </row>
    <row r="12" spans="1:6" ht="11.25">
      <c r="A12" s="213" t="s">
        <v>297</v>
      </c>
      <c r="B12" s="213"/>
      <c r="C12" s="214" t="s">
        <v>28</v>
      </c>
      <c r="D12" s="215">
        <f>SUM(D13)</f>
        <v>2369631</v>
      </c>
      <c r="E12" s="215">
        <f>SUM(E13)</f>
        <v>1173853.93</v>
      </c>
      <c r="F12" s="221">
        <f t="shared" si="0"/>
        <v>0.49537414475080715</v>
      </c>
    </row>
    <row r="13" spans="1:6" ht="11.25">
      <c r="A13" s="213"/>
      <c r="B13" s="213" t="s">
        <v>323</v>
      </c>
      <c r="C13" s="214" t="s">
        <v>91</v>
      </c>
      <c r="D13" s="215">
        <v>2369631</v>
      </c>
      <c r="E13" s="216">
        <v>1173853.93</v>
      </c>
      <c r="F13" s="221">
        <f t="shared" si="0"/>
        <v>0.49537414475080715</v>
      </c>
    </row>
    <row r="14" spans="1:6" ht="19.5" customHeight="1">
      <c r="A14" s="317"/>
      <c r="B14" s="317"/>
      <c r="C14" s="210" t="s">
        <v>725</v>
      </c>
      <c r="D14" s="211">
        <f>SUM(D15)</f>
        <v>2431160</v>
      </c>
      <c r="E14" s="211">
        <f>SUM(E15)</f>
        <v>1136666.04</v>
      </c>
      <c r="F14" s="222">
        <f t="shared" si="0"/>
        <v>0.4675406143569325</v>
      </c>
    </row>
    <row r="15" spans="1:6" ht="11.25">
      <c r="A15" s="213" t="s">
        <v>297</v>
      </c>
      <c r="B15" s="213"/>
      <c r="C15" s="214" t="s">
        <v>28</v>
      </c>
      <c r="D15" s="215">
        <f>SUM(D16)</f>
        <v>2431160</v>
      </c>
      <c r="E15" s="215">
        <f>SUM(E16)</f>
        <v>1136666.04</v>
      </c>
      <c r="F15" s="221">
        <f t="shared" si="0"/>
        <v>0.4675406143569325</v>
      </c>
    </row>
    <row r="16" spans="1:6" ht="11.25">
      <c r="A16" s="213"/>
      <c r="B16" s="213" t="s">
        <v>323</v>
      </c>
      <c r="C16" s="214" t="s">
        <v>91</v>
      </c>
      <c r="D16" s="215">
        <v>2431160</v>
      </c>
      <c r="E16" s="216">
        <v>1136666.04</v>
      </c>
      <c r="F16" s="221">
        <f t="shared" si="0"/>
        <v>0.4675406143569325</v>
      </c>
    </row>
    <row r="17" spans="1:6" ht="11.25">
      <c r="A17" s="213"/>
      <c r="B17" s="213"/>
      <c r="C17" s="214" t="s">
        <v>107</v>
      </c>
      <c r="D17" s="215"/>
      <c r="E17" s="216"/>
      <c r="F17" s="221"/>
    </row>
    <row r="18" spans="1:6" ht="11.25">
      <c r="A18" s="194"/>
      <c r="B18" s="194"/>
      <c r="C18" s="194" t="s">
        <v>726</v>
      </c>
      <c r="D18" s="204">
        <v>1205214</v>
      </c>
      <c r="E18" s="216">
        <v>567298.77</v>
      </c>
      <c r="F18" s="221">
        <f t="shared" si="0"/>
        <v>0.4707037671318123</v>
      </c>
    </row>
    <row r="19" spans="1:6" ht="11.25">
      <c r="A19" s="194"/>
      <c r="B19" s="194"/>
      <c r="C19" s="194" t="s">
        <v>727</v>
      </c>
      <c r="D19" s="204">
        <v>49880</v>
      </c>
      <c r="E19" s="216">
        <v>0</v>
      </c>
      <c r="F19" s="221">
        <f t="shared" si="0"/>
        <v>0</v>
      </c>
    </row>
  </sheetData>
  <sheetProtection/>
  <mergeCells count="5">
    <mergeCell ref="A5:B5"/>
    <mergeCell ref="A8:B8"/>
    <mergeCell ref="A11:B11"/>
    <mergeCell ref="A14:B14"/>
    <mergeCell ref="A1:D1"/>
  </mergeCells>
  <printOptions horizontalCentered="1"/>
  <pageMargins left="0.4724409448818898" right="0.4724409448818898" top="1.3385826771653544" bottom="1.1811023622047245" header="0.7874015748031497" footer="0.5118110236220472"/>
  <pageSetup firstPageNumber="77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13
Wykonanie przychodów i kosztów
zakładu budżetowego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"/>
  <sheetViews>
    <sheetView zoomScale="115" zoomScaleNormal="115" zoomScalePageLayoutView="0" workbookViewId="0" topLeftCell="A16">
      <selection activeCell="B26" sqref="B26"/>
    </sheetView>
  </sheetViews>
  <sheetFormatPr defaultColWidth="9.140625" defaultRowHeight="12.75"/>
  <cols>
    <col min="1" max="1" width="4.28125" style="223" bestFit="1" customWidth="1"/>
    <col min="2" max="2" width="6.8515625" style="223" bestFit="1" customWidth="1"/>
    <col min="3" max="3" width="7.00390625" style="223" bestFit="1" customWidth="1"/>
    <col min="4" max="4" width="43.140625" style="223" customWidth="1"/>
    <col min="5" max="5" width="10.00390625" style="223" bestFit="1" customWidth="1"/>
    <col min="6" max="6" width="10.00390625" style="224" bestFit="1" customWidth="1"/>
    <col min="7" max="7" width="7.140625" style="225" bestFit="1" customWidth="1"/>
    <col min="8" max="16384" width="9.140625" style="223" customWidth="1"/>
  </cols>
  <sheetData>
    <row r="1" spans="1:7" s="227" customFormat="1" ht="12.75" customHeight="1">
      <c r="A1" s="105" t="s">
        <v>0</v>
      </c>
      <c r="B1" s="105" t="s">
        <v>1</v>
      </c>
      <c r="C1" s="105" t="s">
        <v>29</v>
      </c>
      <c r="D1" s="105" t="s">
        <v>2</v>
      </c>
      <c r="E1" s="105" t="s">
        <v>118</v>
      </c>
      <c r="F1" s="228" t="s">
        <v>1004</v>
      </c>
      <c r="G1" s="229" t="s">
        <v>1005</v>
      </c>
    </row>
    <row r="2" spans="1:7" s="236" customFormat="1" ht="9">
      <c r="A2" s="152">
        <v>1</v>
      </c>
      <c r="B2" s="152">
        <v>2</v>
      </c>
      <c r="C2" s="152">
        <v>3</v>
      </c>
      <c r="D2" s="152">
        <v>4</v>
      </c>
      <c r="E2" s="152">
        <v>5</v>
      </c>
      <c r="F2" s="235">
        <v>6</v>
      </c>
      <c r="G2" s="235">
        <v>7</v>
      </c>
    </row>
    <row r="3" spans="1:7" s="11" customFormat="1" ht="11.25">
      <c r="A3" s="101" t="s">
        <v>249</v>
      </c>
      <c r="B3" s="101"/>
      <c r="C3" s="101"/>
      <c r="D3" s="102" t="s">
        <v>18</v>
      </c>
      <c r="E3" s="103" t="s">
        <v>1084</v>
      </c>
      <c r="F3" s="234">
        <f>SUM(F4,F9)</f>
        <v>546144.5599999999</v>
      </c>
      <c r="G3" s="233">
        <f>F3/E3</f>
        <v>0.5449092507285982</v>
      </c>
    </row>
    <row r="4" spans="1:7" ht="12.75" customHeight="1">
      <c r="A4" s="104"/>
      <c r="B4" s="105" t="s">
        <v>251</v>
      </c>
      <c r="C4" s="105"/>
      <c r="D4" s="106" t="s">
        <v>19</v>
      </c>
      <c r="E4" s="107" t="s">
        <v>250</v>
      </c>
      <c r="F4" s="230">
        <f>SUM(F5:F8)</f>
        <v>78847.74</v>
      </c>
      <c r="G4" s="231">
        <f aca="true" t="shared" si="0" ref="G4:G30">F4/E4</f>
        <v>0.9984771046499848</v>
      </c>
    </row>
    <row r="5" spans="1:7" ht="11.25">
      <c r="A5" s="104"/>
      <c r="B5" s="104"/>
      <c r="C5" s="105" t="s">
        <v>486</v>
      </c>
      <c r="D5" s="106" t="s">
        <v>70</v>
      </c>
      <c r="E5" s="107" t="s">
        <v>842</v>
      </c>
      <c r="F5" s="230">
        <v>55590</v>
      </c>
      <c r="G5" s="231">
        <f t="shared" si="0"/>
        <v>0.9981684981684982</v>
      </c>
    </row>
    <row r="6" spans="1:7" ht="11.25">
      <c r="A6" s="104"/>
      <c r="B6" s="104"/>
      <c r="C6" s="105" t="s">
        <v>659</v>
      </c>
      <c r="D6" s="106" t="s">
        <v>70</v>
      </c>
      <c r="E6" s="107" t="s">
        <v>843</v>
      </c>
      <c r="F6" s="230">
        <v>9810</v>
      </c>
      <c r="G6" s="231">
        <f t="shared" si="0"/>
        <v>0.9981684981684982</v>
      </c>
    </row>
    <row r="7" spans="1:7" ht="11.25">
      <c r="A7" s="104"/>
      <c r="B7" s="104"/>
      <c r="C7" s="105" t="s">
        <v>492</v>
      </c>
      <c r="D7" s="106" t="s">
        <v>490</v>
      </c>
      <c r="E7" s="107" t="s">
        <v>845</v>
      </c>
      <c r="F7" s="230">
        <v>11430.57</v>
      </c>
      <c r="G7" s="231">
        <f t="shared" si="0"/>
        <v>0.9999623829936138</v>
      </c>
    </row>
    <row r="8" spans="1:7" ht="12.75" customHeight="1">
      <c r="A8" s="104"/>
      <c r="B8" s="104"/>
      <c r="C8" s="105" t="s">
        <v>846</v>
      </c>
      <c r="D8" s="106" t="s">
        <v>490</v>
      </c>
      <c r="E8" s="107" t="s">
        <v>847</v>
      </c>
      <c r="F8" s="230">
        <v>2017.17</v>
      </c>
      <c r="G8" s="231">
        <f t="shared" si="0"/>
        <v>1.0000842835894894</v>
      </c>
    </row>
    <row r="9" spans="1:7" ht="11.25">
      <c r="A9" s="104"/>
      <c r="B9" s="105" t="s">
        <v>552</v>
      </c>
      <c r="C9" s="105"/>
      <c r="D9" s="106" t="s">
        <v>4</v>
      </c>
      <c r="E9" s="107" t="s">
        <v>829</v>
      </c>
      <c r="F9" s="230">
        <f>SUM(F10:F12)</f>
        <v>467296.81999999995</v>
      </c>
      <c r="G9" s="231">
        <f t="shared" si="0"/>
        <v>0.5061164584820301</v>
      </c>
    </row>
    <row r="10" spans="1:7" ht="11.25">
      <c r="A10" s="104"/>
      <c r="B10" s="104"/>
      <c r="C10" s="105" t="s">
        <v>611</v>
      </c>
      <c r="D10" s="106" t="s">
        <v>53</v>
      </c>
      <c r="E10" s="107" t="s">
        <v>883</v>
      </c>
      <c r="F10" s="230">
        <v>360650.47</v>
      </c>
      <c r="G10" s="231">
        <f t="shared" si="0"/>
        <v>0.7756808195342695</v>
      </c>
    </row>
    <row r="11" spans="1:7" ht="12.75" customHeight="1">
      <c r="A11" s="104"/>
      <c r="B11" s="104"/>
      <c r="C11" s="105" t="s">
        <v>553</v>
      </c>
      <c r="D11" s="106" t="s">
        <v>53</v>
      </c>
      <c r="E11" s="107" t="s">
        <v>884</v>
      </c>
      <c r="F11" s="230">
        <v>106646.35</v>
      </c>
      <c r="G11" s="231">
        <f t="shared" si="0"/>
        <v>0.6734764954026473</v>
      </c>
    </row>
    <row r="12" spans="1:7" ht="49.5" customHeight="1">
      <c r="A12" s="104"/>
      <c r="B12" s="104"/>
      <c r="C12" s="105" t="s">
        <v>554</v>
      </c>
      <c r="D12" s="106" t="s">
        <v>555</v>
      </c>
      <c r="E12" s="107" t="s">
        <v>226</v>
      </c>
      <c r="F12" s="237">
        <v>0</v>
      </c>
      <c r="G12" s="238">
        <f t="shared" si="0"/>
        <v>0</v>
      </c>
    </row>
    <row r="13" spans="1:7" ht="12.75" customHeight="1">
      <c r="A13" s="101" t="s">
        <v>297</v>
      </c>
      <c r="B13" s="101"/>
      <c r="C13" s="101"/>
      <c r="D13" s="102" t="s">
        <v>28</v>
      </c>
      <c r="E13" s="103" t="s">
        <v>949</v>
      </c>
      <c r="F13" s="232">
        <f>SUM(F14)</f>
        <v>1557277.5799999998</v>
      </c>
      <c r="G13" s="233">
        <f t="shared" si="0"/>
        <v>0.9999997302986363</v>
      </c>
    </row>
    <row r="14" spans="1:7" ht="12.75" customHeight="1">
      <c r="A14" s="104"/>
      <c r="B14" s="105" t="s">
        <v>323</v>
      </c>
      <c r="C14" s="105"/>
      <c r="D14" s="106" t="s">
        <v>91</v>
      </c>
      <c r="E14" s="107" t="s">
        <v>949</v>
      </c>
      <c r="F14" s="230">
        <f>SUM(F15:F16)</f>
        <v>1557277.5799999998</v>
      </c>
      <c r="G14" s="231">
        <f t="shared" si="0"/>
        <v>0.9999997302986363</v>
      </c>
    </row>
    <row r="15" spans="1:7" ht="12.75" customHeight="1">
      <c r="A15" s="104"/>
      <c r="B15" s="104"/>
      <c r="C15" s="105" t="s">
        <v>611</v>
      </c>
      <c r="D15" s="106" t="s">
        <v>53</v>
      </c>
      <c r="E15" s="107" t="s">
        <v>953</v>
      </c>
      <c r="F15" s="230">
        <v>1073742.89</v>
      </c>
      <c r="G15" s="231">
        <f t="shared" si="0"/>
        <v>0.9999998975546289</v>
      </c>
    </row>
    <row r="16" spans="1:7" ht="12.75" customHeight="1">
      <c r="A16" s="104"/>
      <c r="B16" s="104"/>
      <c r="C16" s="105" t="s">
        <v>553</v>
      </c>
      <c r="D16" s="106" t="s">
        <v>53</v>
      </c>
      <c r="E16" s="107" t="s">
        <v>954</v>
      </c>
      <c r="F16" s="230">
        <v>483534.69</v>
      </c>
      <c r="G16" s="231">
        <f t="shared" si="0"/>
        <v>0.999999358888188</v>
      </c>
    </row>
    <row r="17" spans="1:7" ht="11.25">
      <c r="A17" s="101" t="s">
        <v>308</v>
      </c>
      <c r="B17" s="101"/>
      <c r="C17" s="101"/>
      <c r="D17" s="102" t="s">
        <v>979</v>
      </c>
      <c r="E17" s="103" t="s">
        <v>635</v>
      </c>
      <c r="F17" s="232">
        <f>SUM(F18)</f>
        <v>62816.85999999999</v>
      </c>
      <c r="G17" s="233">
        <f t="shared" si="0"/>
        <v>0.5803157622452562</v>
      </c>
    </row>
    <row r="18" spans="1:7" ht="11.25">
      <c r="A18" s="104"/>
      <c r="B18" s="105" t="s">
        <v>313</v>
      </c>
      <c r="C18" s="105"/>
      <c r="D18" s="106" t="s">
        <v>990</v>
      </c>
      <c r="E18" s="107" t="s">
        <v>635</v>
      </c>
      <c r="F18" s="230">
        <f>SUM(F19:F30)</f>
        <v>62816.85999999999</v>
      </c>
      <c r="G18" s="231">
        <f t="shared" si="0"/>
        <v>0.5803157622452562</v>
      </c>
    </row>
    <row r="19" spans="1:7" ht="11.25">
      <c r="A19" s="104"/>
      <c r="B19" s="104"/>
      <c r="C19" s="105" t="s">
        <v>648</v>
      </c>
      <c r="D19" s="106" t="s">
        <v>63</v>
      </c>
      <c r="E19" s="107" t="s">
        <v>649</v>
      </c>
      <c r="F19" s="230">
        <v>3033.81</v>
      </c>
      <c r="G19" s="231">
        <f t="shared" si="0"/>
        <v>0.44353947368421054</v>
      </c>
    </row>
    <row r="20" spans="1:7" ht="11.25">
      <c r="A20" s="104"/>
      <c r="B20" s="104"/>
      <c r="C20" s="105" t="s">
        <v>650</v>
      </c>
      <c r="D20" s="106" t="s">
        <v>63</v>
      </c>
      <c r="E20" s="107" t="s">
        <v>515</v>
      </c>
      <c r="F20" s="230">
        <v>159.67</v>
      </c>
      <c r="G20" s="231">
        <f t="shared" si="0"/>
        <v>0.44352777777777774</v>
      </c>
    </row>
    <row r="21" spans="1:7" ht="11.25">
      <c r="A21" s="104"/>
      <c r="B21" s="104"/>
      <c r="C21" s="105" t="s">
        <v>485</v>
      </c>
      <c r="D21" s="106" t="s">
        <v>64</v>
      </c>
      <c r="E21" s="107" t="s">
        <v>651</v>
      </c>
      <c r="F21" s="230">
        <v>272.4</v>
      </c>
      <c r="G21" s="231">
        <f t="shared" si="0"/>
        <v>0.24945054945054942</v>
      </c>
    </row>
    <row r="22" spans="1:7" ht="11.25">
      <c r="A22" s="104"/>
      <c r="B22" s="104"/>
      <c r="C22" s="105" t="s">
        <v>652</v>
      </c>
      <c r="D22" s="106" t="s">
        <v>64</v>
      </c>
      <c r="E22" s="107" t="s">
        <v>653</v>
      </c>
      <c r="F22" s="230">
        <v>14.34</v>
      </c>
      <c r="G22" s="231">
        <f t="shared" si="0"/>
        <v>0.24724137931034482</v>
      </c>
    </row>
    <row r="23" spans="1:7" ht="11.25">
      <c r="A23" s="104"/>
      <c r="B23" s="104"/>
      <c r="C23" s="105" t="s">
        <v>654</v>
      </c>
      <c r="D23" s="106" t="s">
        <v>65</v>
      </c>
      <c r="E23" s="107" t="s">
        <v>655</v>
      </c>
      <c r="F23" s="230">
        <v>41.89</v>
      </c>
      <c r="G23" s="231">
        <f t="shared" si="0"/>
        <v>0.24497076023391814</v>
      </c>
    </row>
    <row r="24" spans="1:7" ht="11.25">
      <c r="A24" s="104"/>
      <c r="B24" s="104"/>
      <c r="C24" s="105" t="s">
        <v>656</v>
      </c>
      <c r="D24" s="106" t="s">
        <v>65</v>
      </c>
      <c r="E24" s="107" t="s">
        <v>657</v>
      </c>
      <c r="F24" s="230">
        <v>2.21</v>
      </c>
      <c r="G24" s="231">
        <f t="shared" si="0"/>
        <v>0.24555555555555555</v>
      </c>
    </row>
    <row r="25" spans="1:7" ht="11.25">
      <c r="A25" s="104"/>
      <c r="B25" s="104"/>
      <c r="C25" s="105" t="s">
        <v>486</v>
      </c>
      <c r="D25" s="106" t="s">
        <v>70</v>
      </c>
      <c r="E25" s="107" t="s">
        <v>658</v>
      </c>
      <c r="F25" s="230">
        <v>7438.5</v>
      </c>
      <c r="G25" s="231">
        <f t="shared" si="0"/>
        <v>0.45562293274531424</v>
      </c>
    </row>
    <row r="26" spans="1:7" ht="11.25">
      <c r="A26" s="104"/>
      <c r="B26" s="104"/>
      <c r="C26" s="105" t="s">
        <v>659</v>
      </c>
      <c r="D26" s="106" t="s">
        <v>70</v>
      </c>
      <c r="E26" s="107" t="s">
        <v>660</v>
      </c>
      <c r="F26" s="230">
        <v>391.5</v>
      </c>
      <c r="G26" s="231">
        <f t="shared" si="0"/>
        <v>0.4552325581395349</v>
      </c>
    </row>
    <row r="27" spans="1:7" ht="11.25">
      <c r="A27" s="104"/>
      <c r="B27" s="104"/>
      <c r="C27" s="105" t="s">
        <v>487</v>
      </c>
      <c r="D27" s="106" t="s">
        <v>52</v>
      </c>
      <c r="E27" s="107" t="s">
        <v>661</v>
      </c>
      <c r="F27" s="230">
        <v>24110.52</v>
      </c>
      <c r="G27" s="231">
        <f t="shared" si="0"/>
        <v>0.729097341921437</v>
      </c>
    </row>
    <row r="28" spans="1:7" ht="11.25">
      <c r="A28" s="104"/>
      <c r="B28" s="104"/>
      <c r="C28" s="105" t="s">
        <v>662</v>
      </c>
      <c r="D28" s="106" t="s">
        <v>52</v>
      </c>
      <c r="E28" s="107" t="s">
        <v>663</v>
      </c>
      <c r="F28" s="230">
        <v>1268.97</v>
      </c>
      <c r="G28" s="231">
        <f t="shared" si="0"/>
        <v>0.7288742102240092</v>
      </c>
    </row>
    <row r="29" spans="1:7" ht="11.25">
      <c r="A29" s="104"/>
      <c r="B29" s="104"/>
      <c r="C29" s="105" t="s">
        <v>664</v>
      </c>
      <c r="D29" s="106" t="s">
        <v>50</v>
      </c>
      <c r="E29" s="107" t="s">
        <v>665</v>
      </c>
      <c r="F29" s="230">
        <v>24778.92</v>
      </c>
      <c r="G29" s="231">
        <f t="shared" si="0"/>
        <v>0.5465857855031543</v>
      </c>
    </row>
    <row r="30" spans="1:7" ht="12.75" customHeight="1">
      <c r="A30" s="104"/>
      <c r="B30" s="104"/>
      <c r="C30" s="105" t="s">
        <v>666</v>
      </c>
      <c r="D30" s="106" t="s">
        <v>50</v>
      </c>
      <c r="E30" s="107" t="s">
        <v>667</v>
      </c>
      <c r="F30" s="230">
        <v>1304.13</v>
      </c>
      <c r="G30" s="231">
        <f t="shared" si="0"/>
        <v>0.5465758591785416</v>
      </c>
    </row>
    <row r="31" spans="1:5" ht="11.25">
      <c r="A31" s="291"/>
      <c r="B31" s="291"/>
      <c r="C31" s="291"/>
      <c r="D31" s="292"/>
      <c r="E31" s="292"/>
    </row>
    <row r="32" spans="1:7" s="226" customFormat="1" ht="11.25">
      <c r="A32" s="296" t="s">
        <v>669</v>
      </c>
      <c r="B32" s="296"/>
      <c r="C32" s="296"/>
      <c r="D32" s="296"/>
      <c r="E32" s="127" t="s">
        <v>1085</v>
      </c>
      <c r="F32" s="232">
        <f>SUM(F17,F13,F3)</f>
        <v>2166239</v>
      </c>
      <c r="G32" s="233">
        <f>F32/E32</f>
        <v>0.8119972666524476</v>
      </c>
    </row>
  </sheetData>
  <sheetProtection/>
  <mergeCells count="3">
    <mergeCell ref="A31:C31"/>
    <mergeCell ref="D31:E31"/>
    <mergeCell ref="A32:D32"/>
  </mergeCells>
  <printOptions/>
  <pageMargins left="0.7086614173228347" right="0.5511811023622047" top="1.299212598425197" bottom="0.9448818897637796" header="0.3937007874015748" footer="0.5118110236220472"/>
  <pageSetup firstPageNumber="78" useFirstPageNumber="1" horizontalDpi="600" verticalDpi="600" orientation="portrait" paperSize="9" r:id="rId1"/>
  <headerFooter>
    <oddHeader>&amp;L&amp;"Arial,Kursywa"Informacja o przebiegu wykonania Budżetu Gminy Paczków 
za I półrocze 2011r.&amp;R&amp;"Arial,Kursywa"Zał. nr 14
Wydatki na programy realizowane 
ze środków pochodzących z
 budżetu Unii Europejskiej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906"/>
  <sheetViews>
    <sheetView showGridLines="0" zoomScale="130" zoomScaleNormal="130" zoomScalePageLayoutView="0" workbookViewId="0" topLeftCell="A892">
      <selection activeCell="T17" sqref="T17"/>
    </sheetView>
  </sheetViews>
  <sheetFormatPr defaultColWidth="9.140625" defaultRowHeight="12.75"/>
  <cols>
    <col min="1" max="1" width="2.57421875" style="14" customWidth="1"/>
    <col min="2" max="2" width="0.9921875" style="14" customWidth="1"/>
    <col min="3" max="4" width="4.8515625" style="14" customWidth="1"/>
    <col min="5" max="5" width="5.28125" style="14" customWidth="1"/>
    <col min="6" max="6" width="18.57421875" style="14" customWidth="1"/>
    <col min="7" max="7" width="7.140625" style="14" customWidth="1"/>
    <col min="8" max="9" width="7.7109375" style="14" customWidth="1"/>
    <col min="10" max="11" width="7.421875" style="14" customWidth="1"/>
    <col min="12" max="12" width="7.00390625" style="14" customWidth="1"/>
    <col min="13" max="14" width="7.57421875" style="14" customWidth="1"/>
    <col min="15" max="15" width="5.57421875" style="14" customWidth="1"/>
    <col min="16" max="16" width="6.140625" style="14" customWidth="1"/>
    <col min="17" max="17" width="6.8515625" style="14" customWidth="1"/>
    <col min="18" max="18" width="7.00390625" style="14" customWidth="1"/>
    <col min="19" max="19" width="7.00390625" style="14" bestFit="1" customWidth="1"/>
    <col min="20" max="20" width="6.57421875" style="14" customWidth="1"/>
    <col min="21" max="21" width="7.140625" style="14" customWidth="1"/>
    <col min="22" max="16384" width="9.140625" style="14" customWidth="1"/>
  </cols>
  <sheetData>
    <row r="1" spans="1:21" ht="8.25" customHeight="1">
      <c r="A1" s="262" t="s">
        <v>0</v>
      </c>
      <c r="B1" s="263"/>
      <c r="C1" s="274" t="s">
        <v>1</v>
      </c>
      <c r="D1" s="274" t="s">
        <v>146</v>
      </c>
      <c r="E1" s="262" t="s">
        <v>147</v>
      </c>
      <c r="F1" s="263"/>
      <c r="G1" s="262" t="s">
        <v>738</v>
      </c>
      <c r="H1" s="260" t="s">
        <v>333</v>
      </c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61"/>
    </row>
    <row r="2" spans="1:21" ht="11.25" customHeight="1">
      <c r="A2" s="279"/>
      <c r="B2" s="280"/>
      <c r="C2" s="275"/>
      <c r="D2" s="275"/>
      <c r="E2" s="279"/>
      <c r="F2" s="280"/>
      <c r="G2" s="279"/>
      <c r="H2" s="274" t="s">
        <v>334</v>
      </c>
      <c r="I2" s="262" t="s">
        <v>335</v>
      </c>
      <c r="J2" s="282"/>
      <c r="K2" s="282"/>
      <c r="L2" s="282"/>
      <c r="M2" s="282"/>
      <c r="N2" s="282"/>
      <c r="O2" s="282"/>
      <c r="P2" s="263"/>
      <c r="Q2" s="274" t="s">
        <v>336</v>
      </c>
      <c r="R2" s="260" t="s">
        <v>335</v>
      </c>
      <c r="S2" s="281"/>
      <c r="T2" s="281"/>
      <c r="U2" s="261"/>
    </row>
    <row r="3" spans="1:21" ht="2.25" customHeight="1">
      <c r="A3" s="279"/>
      <c r="B3" s="280"/>
      <c r="C3" s="275"/>
      <c r="D3" s="275"/>
      <c r="E3" s="279"/>
      <c r="F3" s="280"/>
      <c r="G3" s="279"/>
      <c r="H3" s="275"/>
      <c r="I3" s="264"/>
      <c r="J3" s="283"/>
      <c r="K3" s="283"/>
      <c r="L3" s="283"/>
      <c r="M3" s="283"/>
      <c r="N3" s="283"/>
      <c r="O3" s="283"/>
      <c r="P3" s="265"/>
      <c r="Q3" s="275"/>
      <c r="R3" s="274" t="s">
        <v>337</v>
      </c>
      <c r="S3" s="262" t="s">
        <v>107</v>
      </c>
      <c r="T3" s="274" t="s">
        <v>739</v>
      </c>
      <c r="U3" s="274" t="s">
        <v>338</v>
      </c>
    </row>
    <row r="4" spans="1:21" ht="5.25" customHeight="1">
      <c r="A4" s="279"/>
      <c r="B4" s="280"/>
      <c r="C4" s="275"/>
      <c r="D4" s="275"/>
      <c r="E4" s="279"/>
      <c r="F4" s="280"/>
      <c r="G4" s="279"/>
      <c r="H4" s="275"/>
      <c r="I4" s="274" t="s">
        <v>339</v>
      </c>
      <c r="J4" s="262" t="s">
        <v>335</v>
      </c>
      <c r="K4" s="263"/>
      <c r="L4" s="274" t="s">
        <v>340</v>
      </c>
      <c r="M4" s="274" t="s">
        <v>341</v>
      </c>
      <c r="N4" s="274" t="s">
        <v>342</v>
      </c>
      <c r="O4" s="274" t="s">
        <v>343</v>
      </c>
      <c r="P4" s="274" t="s">
        <v>344</v>
      </c>
      <c r="Q4" s="275"/>
      <c r="R4" s="275"/>
      <c r="S4" s="264"/>
      <c r="T4" s="275"/>
      <c r="U4" s="275"/>
    </row>
    <row r="5" spans="1:21" ht="2.25" customHeight="1">
      <c r="A5" s="279"/>
      <c r="B5" s="280"/>
      <c r="C5" s="275"/>
      <c r="D5" s="275"/>
      <c r="E5" s="279"/>
      <c r="F5" s="280"/>
      <c r="G5" s="279"/>
      <c r="H5" s="275"/>
      <c r="I5" s="275"/>
      <c r="J5" s="264"/>
      <c r="K5" s="265"/>
      <c r="L5" s="275"/>
      <c r="M5" s="275"/>
      <c r="N5" s="275"/>
      <c r="O5" s="275"/>
      <c r="P5" s="275"/>
      <c r="Q5" s="275"/>
      <c r="R5" s="275"/>
      <c r="S5" s="262" t="s">
        <v>345</v>
      </c>
      <c r="T5" s="275"/>
      <c r="U5" s="275"/>
    </row>
    <row r="6" spans="1:21" ht="66" customHeight="1">
      <c r="A6" s="264"/>
      <c r="B6" s="265"/>
      <c r="C6" s="276"/>
      <c r="D6" s="276"/>
      <c r="E6" s="264"/>
      <c r="F6" s="265"/>
      <c r="G6" s="264"/>
      <c r="H6" s="276"/>
      <c r="I6" s="276"/>
      <c r="J6" s="20" t="s">
        <v>346</v>
      </c>
      <c r="K6" s="20" t="s">
        <v>347</v>
      </c>
      <c r="L6" s="276"/>
      <c r="M6" s="276"/>
      <c r="N6" s="276"/>
      <c r="O6" s="276"/>
      <c r="P6" s="276"/>
      <c r="Q6" s="276"/>
      <c r="R6" s="276"/>
      <c r="S6" s="264"/>
      <c r="T6" s="276"/>
      <c r="U6" s="276"/>
    </row>
    <row r="7" spans="1:21" ht="8.25" customHeight="1">
      <c r="A7" s="277" t="s">
        <v>148</v>
      </c>
      <c r="B7" s="278"/>
      <c r="C7" s="22" t="s">
        <v>149</v>
      </c>
      <c r="D7" s="22" t="s">
        <v>150</v>
      </c>
      <c r="E7" s="277" t="s">
        <v>151</v>
      </c>
      <c r="F7" s="278"/>
      <c r="G7" s="21" t="s">
        <v>152</v>
      </c>
      <c r="H7" s="22" t="s">
        <v>348</v>
      </c>
      <c r="I7" s="22" t="s">
        <v>349</v>
      </c>
      <c r="J7" s="22" t="s">
        <v>350</v>
      </c>
      <c r="K7" s="22" t="s">
        <v>351</v>
      </c>
      <c r="L7" s="22" t="s">
        <v>352</v>
      </c>
      <c r="M7" s="22" t="s">
        <v>353</v>
      </c>
      <c r="N7" s="22" t="s">
        <v>354</v>
      </c>
      <c r="O7" s="22" t="s">
        <v>355</v>
      </c>
      <c r="P7" s="22" t="s">
        <v>356</v>
      </c>
      <c r="Q7" s="22" t="s">
        <v>357</v>
      </c>
      <c r="R7" s="22" t="s">
        <v>358</v>
      </c>
      <c r="S7" s="21" t="s">
        <v>359</v>
      </c>
      <c r="T7" s="22" t="s">
        <v>360</v>
      </c>
      <c r="U7" s="22" t="s">
        <v>361</v>
      </c>
    </row>
    <row r="8" spans="1:21" s="15" customFormat="1" ht="13.5" customHeight="1">
      <c r="A8" s="266" t="s">
        <v>153</v>
      </c>
      <c r="B8" s="267"/>
      <c r="C8" s="23"/>
      <c r="D8" s="23"/>
      <c r="E8" s="262" t="s">
        <v>3</v>
      </c>
      <c r="F8" s="263"/>
      <c r="G8" s="24" t="s">
        <v>740</v>
      </c>
      <c r="H8" s="24" t="s">
        <v>740</v>
      </c>
      <c r="I8" s="24" t="s">
        <v>740</v>
      </c>
      <c r="J8" s="24" t="s">
        <v>741</v>
      </c>
      <c r="K8" s="24" t="s">
        <v>742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166" t="s">
        <v>156</v>
      </c>
      <c r="T8" s="24">
        <v>0</v>
      </c>
      <c r="U8" s="24" t="s">
        <v>156</v>
      </c>
    </row>
    <row r="9" spans="1:21" s="16" customFormat="1" ht="13.5" customHeight="1">
      <c r="A9" s="25"/>
      <c r="B9" s="26"/>
      <c r="C9" s="27"/>
      <c r="D9" s="27"/>
      <c r="E9" s="264"/>
      <c r="F9" s="265"/>
      <c r="G9" s="28">
        <f>SUM(G11,G15)</f>
        <v>225606.33</v>
      </c>
      <c r="H9" s="28">
        <f>SUM(H11,H15)</f>
        <v>225606.33</v>
      </c>
      <c r="I9" s="28">
        <f>SUM(I11,I15)</f>
        <v>225606.33</v>
      </c>
      <c r="J9" s="28">
        <f>SUM(J11,J15)</f>
        <v>4277.37</v>
      </c>
      <c r="K9" s="28">
        <f>SUM(K11,K15)</f>
        <v>221328.96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8">
        <v>0</v>
      </c>
      <c r="T9" s="29">
        <v>0</v>
      </c>
      <c r="U9" s="29">
        <v>0</v>
      </c>
    </row>
    <row r="10" spans="1:21" ht="13.5" customHeight="1">
      <c r="A10" s="260"/>
      <c r="B10" s="261"/>
      <c r="C10" s="20" t="s">
        <v>363</v>
      </c>
      <c r="D10" s="20"/>
      <c r="E10" s="262" t="s">
        <v>51</v>
      </c>
      <c r="F10" s="263"/>
      <c r="G10" s="31" t="s">
        <v>362</v>
      </c>
      <c r="H10" s="31" t="s">
        <v>362</v>
      </c>
      <c r="I10" s="31" t="s">
        <v>362</v>
      </c>
      <c r="J10" s="31" t="s">
        <v>156</v>
      </c>
      <c r="K10" s="31" t="s">
        <v>362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165" t="s">
        <v>156</v>
      </c>
      <c r="T10" s="31">
        <v>0</v>
      </c>
      <c r="U10" s="31" t="s">
        <v>156</v>
      </c>
    </row>
    <row r="11" spans="1:21" s="16" customFormat="1" ht="13.5" customHeight="1">
      <c r="A11" s="25"/>
      <c r="B11" s="26"/>
      <c r="C11" s="27"/>
      <c r="D11" s="27"/>
      <c r="E11" s="264"/>
      <c r="F11" s="265"/>
      <c r="G11" s="28">
        <f>SUM(G13)</f>
        <v>7360.93</v>
      </c>
      <c r="H11" s="29">
        <f>SUM(H13)</f>
        <v>7360.93</v>
      </c>
      <c r="I11" s="29">
        <f>SUM(I13)</f>
        <v>7360.93</v>
      </c>
      <c r="J11" s="29">
        <v>0</v>
      </c>
      <c r="K11" s="29">
        <f>SUM(K13)</f>
        <v>7360.93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8">
        <v>0</v>
      </c>
      <c r="T11" s="29">
        <v>0</v>
      </c>
      <c r="U11" s="29">
        <v>0</v>
      </c>
    </row>
    <row r="12" spans="1:21" ht="12.75">
      <c r="A12" s="260"/>
      <c r="B12" s="261"/>
      <c r="C12" s="20"/>
      <c r="D12" s="20" t="s">
        <v>743</v>
      </c>
      <c r="E12" s="262" t="s">
        <v>744</v>
      </c>
      <c r="F12" s="263"/>
      <c r="G12" s="31" t="s">
        <v>362</v>
      </c>
      <c r="H12" s="31" t="s">
        <v>362</v>
      </c>
      <c r="I12" s="31" t="s">
        <v>362</v>
      </c>
      <c r="J12" s="31" t="s">
        <v>156</v>
      </c>
      <c r="K12" s="31" t="s">
        <v>362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165">
        <v>0</v>
      </c>
      <c r="T12" s="31">
        <v>0</v>
      </c>
      <c r="U12" s="31">
        <v>0</v>
      </c>
    </row>
    <row r="13" spans="1:21" s="16" customFormat="1" ht="12.75">
      <c r="A13" s="25"/>
      <c r="B13" s="26"/>
      <c r="C13" s="27"/>
      <c r="D13" s="27"/>
      <c r="E13" s="264"/>
      <c r="F13" s="265"/>
      <c r="G13" s="28">
        <v>7360.93</v>
      </c>
      <c r="H13" s="29">
        <v>7360.93</v>
      </c>
      <c r="I13" s="29">
        <v>7360.93</v>
      </c>
      <c r="J13" s="29">
        <v>0</v>
      </c>
      <c r="K13" s="29">
        <v>7360.93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8">
        <v>0</v>
      </c>
      <c r="T13" s="29">
        <v>0</v>
      </c>
      <c r="U13" s="29">
        <v>0</v>
      </c>
    </row>
    <row r="14" spans="1:21" ht="13.5" customHeight="1">
      <c r="A14" s="260"/>
      <c r="B14" s="261"/>
      <c r="C14" s="20" t="s">
        <v>157</v>
      </c>
      <c r="D14" s="20"/>
      <c r="E14" s="262" t="s">
        <v>4</v>
      </c>
      <c r="F14" s="263"/>
      <c r="G14" s="31" t="s">
        <v>745</v>
      </c>
      <c r="H14" s="31" t="s">
        <v>745</v>
      </c>
      <c r="I14" s="31" t="s">
        <v>745</v>
      </c>
      <c r="J14" s="31" t="s">
        <v>741</v>
      </c>
      <c r="K14" s="31" t="s">
        <v>746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165">
        <v>0</v>
      </c>
      <c r="T14" s="31">
        <v>0</v>
      </c>
      <c r="U14" s="31">
        <v>0</v>
      </c>
    </row>
    <row r="15" spans="1:21" s="16" customFormat="1" ht="13.5" customHeight="1">
      <c r="A15" s="25"/>
      <c r="B15" s="26"/>
      <c r="C15" s="27"/>
      <c r="D15" s="27"/>
      <c r="E15" s="264"/>
      <c r="F15" s="265"/>
      <c r="G15" s="28">
        <f>SUM(G17,G19,G21,G23)</f>
        <v>218245.4</v>
      </c>
      <c r="H15" s="28">
        <f>SUM(H17,H19,H21,H23)</f>
        <v>218245.4</v>
      </c>
      <c r="I15" s="28">
        <f>SUM(I17,I19,I21,I23)</f>
        <v>218245.4</v>
      </c>
      <c r="J15" s="28">
        <f>SUM(J17,J19,J21,J23)</f>
        <v>4277.37</v>
      </c>
      <c r="K15" s="28">
        <f>SUM(K17,K19,K21,K23)</f>
        <v>213968.03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8">
        <v>0</v>
      </c>
      <c r="T15" s="29">
        <v>0</v>
      </c>
      <c r="U15" s="29">
        <v>0</v>
      </c>
    </row>
    <row r="16" spans="1:21" ht="13.5" customHeight="1">
      <c r="A16" s="260"/>
      <c r="B16" s="261"/>
      <c r="C16" s="20"/>
      <c r="D16" s="20" t="s">
        <v>395</v>
      </c>
      <c r="E16" s="262" t="s">
        <v>63</v>
      </c>
      <c r="F16" s="263"/>
      <c r="G16" s="31" t="s">
        <v>747</v>
      </c>
      <c r="H16" s="31" t="s">
        <v>747</v>
      </c>
      <c r="I16" s="31" t="s">
        <v>747</v>
      </c>
      <c r="J16" s="31" t="s">
        <v>747</v>
      </c>
      <c r="K16" s="31" t="s">
        <v>156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165">
        <v>0</v>
      </c>
      <c r="T16" s="31">
        <v>0</v>
      </c>
      <c r="U16" s="31">
        <v>0</v>
      </c>
    </row>
    <row r="17" spans="1:21" s="16" customFormat="1" ht="13.5" customHeight="1">
      <c r="A17" s="25"/>
      <c r="B17" s="26"/>
      <c r="C17" s="27"/>
      <c r="D17" s="27"/>
      <c r="E17" s="264"/>
      <c r="F17" s="265"/>
      <c r="G17" s="28">
        <v>3636</v>
      </c>
      <c r="H17" s="28">
        <v>3636</v>
      </c>
      <c r="I17" s="28">
        <v>3636</v>
      </c>
      <c r="J17" s="28">
        <v>3636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8">
        <v>0</v>
      </c>
      <c r="T17" s="29">
        <v>0</v>
      </c>
      <c r="U17" s="29">
        <v>0</v>
      </c>
    </row>
    <row r="18" spans="1:21" ht="13.5" customHeight="1">
      <c r="A18" s="260"/>
      <c r="B18" s="261"/>
      <c r="C18" s="20"/>
      <c r="D18" s="20" t="s">
        <v>399</v>
      </c>
      <c r="E18" s="262" t="s">
        <v>64</v>
      </c>
      <c r="F18" s="263"/>
      <c r="G18" s="31" t="s">
        <v>748</v>
      </c>
      <c r="H18" s="31" t="s">
        <v>748</v>
      </c>
      <c r="I18" s="31" t="s">
        <v>748</v>
      </c>
      <c r="J18" s="31" t="s">
        <v>748</v>
      </c>
      <c r="K18" s="31" t="s">
        <v>156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165">
        <v>0</v>
      </c>
      <c r="T18" s="31">
        <v>0</v>
      </c>
      <c r="U18" s="31">
        <v>0</v>
      </c>
    </row>
    <row r="19" spans="1:21" s="16" customFormat="1" ht="13.5" customHeight="1">
      <c r="A19" s="25"/>
      <c r="B19" s="26"/>
      <c r="C19" s="27"/>
      <c r="D19" s="27"/>
      <c r="E19" s="264"/>
      <c r="F19" s="265"/>
      <c r="G19" s="28">
        <v>552.29</v>
      </c>
      <c r="H19" s="28">
        <v>552.29</v>
      </c>
      <c r="I19" s="28">
        <v>552.29</v>
      </c>
      <c r="J19" s="28">
        <v>552.29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8">
        <v>0</v>
      </c>
      <c r="T19" s="29">
        <v>0</v>
      </c>
      <c r="U19" s="29">
        <v>0</v>
      </c>
    </row>
    <row r="20" spans="1:21" ht="13.5" customHeight="1">
      <c r="A20" s="260"/>
      <c r="B20" s="261"/>
      <c r="C20" s="20"/>
      <c r="D20" s="20" t="s">
        <v>401</v>
      </c>
      <c r="E20" s="262" t="s">
        <v>65</v>
      </c>
      <c r="F20" s="263"/>
      <c r="G20" s="31" t="s">
        <v>749</v>
      </c>
      <c r="H20" s="31" t="s">
        <v>749</v>
      </c>
      <c r="I20" s="31" t="s">
        <v>749</v>
      </c>
      <c r="J20" s="31" t="s">
        <v>749</v>
      </c>
      <c r="K20" s="31" t="s">
        <v>156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165">
        <v>0</v>
      </c>
      <c r="T20" s="31">
        <v>0</v>
      </c>
      <c r="U20" s="31">
        <v>0</v>
      </c>
    </row>
    <row r="21" spans="1:21" s="16" customFormat="1" ht="13.5" customHeight="1">
      <c r="A21" s="25"/>
      <c r="B21" s="26"/>
      <c r="C21" s="27"/>
      <c r="D21" s="27"/>
      <c r="E21" s="264"/>
      <c r="F21" s="265"/>
      <c r="G21" s="28">
        <v>89.08</v>
      </c>
      <c r="H21" s="28">
        <v>89.08</v>
      </c>
      <c r="I21" s="28">
        <v>89.08</v>
      </c>
      <c r="J21" s="28">
        <v>89.08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8">
        <v>0</v>
      </c>
      <c r="T21" s="29">
        <v>0</v>
      </c>
      <c r="U21" s="29">
        <v>0</v>
      </c>
    </row>
    <row r="22" spans="1:21" ht="13.5" customHeight="1">
      <c r="A22" s="260"/>
      <c r="B22" s="261"/>
      <c r="C22" s="20"/>
      <c r="D22" s="20" t="s">
        <v>432</v>
      </c>
      <c r="E22" s="262" t="s">
        <v>57</v>
      </c>
      <c r="F22" s="263"/>
      <c r="G22" s="31" t="s">
        <v>746</v>
      </c>
      <c r="H22" s="31" t="s">
        <v>746</v>
      </c>
      <c r="I22" s="31" t="s">
        <v>746</v>
      </c>
      <c r="J22" s="31" t="s">
        <v>156</v>
      </c>
      <c r="K22" s="31" t="s">
        <v>746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165">
        <v>0</v>
      </c>
      <c r="T22" s="31">
        <v>0</v>
      </c>
      <c r="U22" s="31" t="s">
        <v>156</v>
      </c>
    </row>
    <row r="23" spans="1:21" s="16" customFormat="1" ht="13.5" customHeight="1">
      <c r="A23" s="25"/>
      <c r="B23" s="26"/>
      <c r="C23" s="27"/>
      <c r="D23" s="27"/>
      <c r="E23" s="264"/>
      <c r="F23" s="265"/>
      <c r="G23" s="28">
        <v>213968.03</v>
      </c>
      <c r="H23" s="28">
        <v>213968.03</v>
      </c>
      <c r="I23" s="28">
        <v>213968.03</v>
      </c>
      <c r="J23" s="29">
        <v>0</v>
      </c>
      <c r="K23" s="28">
        <v>213968.03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8">
        <v>0</v>
      </c>
      <c r="T23" s="29">
        <v>0</v>
      </c>
      <c r="U23" s="29">
        <v>0</v>
      </c>
    </row>
    <row r="24" spans="1:21" s="15" customFormat="1" ht="13.5" customHeight="1">
      <c r="A24" s="266" t="s">
        <v>160</v>
      </c>
      <c r="B24" s="267"/>
      <c r="C24" s="23"/>
      <c r="D24" s="23"/>
      <c r="E24" s="262" t="s">
        <v>5</v>
      </c>
      <c r="F24" s="263"/>
      <c r="G24" s="24" t="s">
        <v>750</v>
      </c>
      <c r="H24" s="24" t="s">
        <v>751</v>
      </c>
      <c r="I24" s="24" t="s">
        <v>751</v>
      </c>
      <c r="J24" s="24" t="s">
        <v>156</v>
      </c>
      <c r="K24" s="24" t="s">
        <v>751</v>
      </c>
      <c r="L24" s="24" t="s">
        <v>156</v>
      </c>
      <c r="M24" s="24" t="s">
        <v>156</v>
      </c>
      <c r="N24" s="24" t="s">
        <v>156</v>
      </c>
      <c r="O24" s="24" t="s">
        <v>156</v>
      </c>
      <c r="P24" s="24" t="s">
        <v>156</v>
      </c>
      <c r="Q24" s="24" t="s">
        <v>752</v>
      </c>
      <c r="R24" s="24" t="s">
        <v>752</v>
      </c>
      <c r="S24" s="166" t="s">
        <v>156</v>
      </c>
      <c r="T24" s="24">
        <v>0</v>
      </c>
      <c r="U24" s="24" t="s">
        <v>156</v>
      </c>
    </row>
    <row r="25" spans="1:21" s="16" customFormat="1" ht="13.5" customHeight="1">
      <c r="A25" s="25"/>
      <c r="B25" s="26"/>
      <c r="C25" s="27"/>
      <c r="D25" s="27"/>
      <c r="E25" s="264"/>
      <c r="F25" s="265"/>
      <c r="G25" s="28">
        <f>SUM(G27)</f>
        <v>75279.98</v>
      </c>
      <c r="H25" s="28">
        <f aca="true" t="shared" si="0" ref="H25:M25">SUM(H27)</f>
        <v>75279.98</v>
      </c>
      <c r="I25" s="28">
        <f t="shared" si="0"/>
        <v>75279.98</v>
      </c>
      <c r="J25" s="28">
        <f t="shared" si="0"/>
        <v>0</v>
      </c>
      <c r="K25" s="28">
        <f t="shared" si="0"/>
        <v>75279.98</v>
      </c>
      <c r="L25" s="28">
        <f t="shared" si="0"/>
        <v>0</v>
      </c>
      <c r="M25" s="28">
        <f t="shared" si="0"/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8">
        <v>0</v>
      </c>
      <c r="T25" s="29">
        <v>0</v>
      </c>
      <c r="U25" s="29">
        <v>0</v>
      </c>
    </row>
    <row r="26" spans="1:21" ht="13.5" customHeight="1">
      <c r="A26" s="260"/>
      <c r="B26" s="261"/>
      <c r="C26" s="20" t="s">
        <v>162</v>
      </c>
      <c r="D26" s="20"/>
      <c r="E26" s="262" t="s">
        <v>6</v>
      </c>
      <c r="F26" s="263"/>
      <c r="G26" s="31" t="s">
        <v>750</v>
      </c>
      <c r="H26" s="31" t="s">
        <v>751</v>
      </c>
      <c r="I26" s="31" t="s">
        <v>751</v>
      </c>
      <c r="J26" s="31" t="s">
        <v>156</v>
      </c>
      <c r="K26" s="31" t="s">
        <v>751</v>
      </c>
      <c r="L26" s="31" t="s">
        <v>156</v>
      </c>
      <c r="M26" s="31" t="s">
        <v>156</v>
      </c>
      <c r="N26" s="31" t="s">
        <v>156</v>
      </c>
      <c r="O26" s="31" t="s">
        <v>156</v>
      </c>
      <c r="P26" s="31" t="s">
        <v>156</v>
      </c>
      <c r="Q26" s="31" t="s">
        <v>752</v>
      </c>
      <c r="R26" s="31" t="s">
        <v>752</v>
      </c>
      <c r="S26" s="165" t="s">
        <v>156</v>
      </c>
      <c r="T26" s="31">
        <v>0</v>
      </c>
      <c r="U26" s="31" t="s">
        <v>156</v>
      </c>
    </row>
    <row r="27" spans="1:21" s="16" customFormat="1" ht="13.5" customHeight="1">
      <c r="A27" s="25"/>
      <c r="B27" s="26"/>
      <c r="C27" s="27"/>
      <c r="D27" s="27"/>
      <c r="E27" s="264"/>
      <c r="F27" s="265"/>
      <c r="G27" s="28">
        <f>SUM(G29,G31,G33,G35)</f>
        <v>75279.98</v>
      </c>
      <c r="H27" s="29">
        <f>SUM(H29,H31,H33)</f>
        <v>75279.98</v>
      </c>
      <c r="I27" s="29">
        <f aca="true" t="shared" si="1" ref="I27:P27">SUM(I29,I31,I33)</f>
        <v>75279.98</v>
      </c>
      <c r="J27" s="29">
        <f t="shared" si="1"/>
        <v>0</v>
      </c>
      <c r="K27" s="29">
        <f t="shared" si="1"/>
        <v>75279.98</v>
      </c>
      <c r="L27" s="29">
        <f t="shared" si="1"/>
        <v>0</v>
      </c>
      <c r="M27" s="29">
        <f t="shared" si="1"/>
        <v>0</v>
      </c>
      <c r="N27" s="29">
        <f t="shared" si="1"/>
        <v>0</v>
      </c>
      <c r="O27" s="29">
        <f t="shared" si="1"/>
        <v>0</v>
      </c>
      <c r="P27" s="29">
        <f t="shared" si="1"/>
        <v>0</v>
      </c>
      <c r="Q27" s="29">
        <v>0</v>
      </c>
      <c r="R27" s="29">
        <v>0</v>
      </c>
      <c r="S27" s="28">
        <v>0</v>
      </c>
      <c r="T27" s="29">
        <v>0</v>
      </c>
      <c r="U27" s="29">
        <v>0</v>
      </c>
    </row>
    <row r="28" spans="1:21" ht="13.5" customHeight="1">
      <c r="A28" s="260"/>
      <c r="B28" s="261"/>
      <c r="C28" s="20"/>
      <c r="D28" s="20" t="s">
        <v>365</v>
      </c>
      <c r="E28" s="262" t="s">
        <v>52</v>
      </c>
      <c r="F28" s="263"/>
      <c r="G28" s="31" t="s">
        <v>366</v>
      </c>
      <c r="H28" s="31" t="s">
        <v>366</v>
      </c>
      <c r="I28" s="31" t="s">
        <v>366</v>
      </c>
      <c r="J28" s="31" t="s">
        <v>156</v>
      </c>
      <c r="K28" s="31" t="s">
        <v>366</v>
      </c>
      <c r="L28" s="31" t="s">
        <v>156</v>
      </c>
      <c r="M28" s="31" t="s">
        <v>156</v>
      </c>
      <c r="N28" s="31" t="s">
        <v>156</v>
      </c>
      <c r="O28" s="31" t="s">
        <v>156</v>
      </c>
      <c r="P28" s="31" t="s">
        <v>156</v>
      </c>
      <c r="Q28" s="31" t="s">
        <v>156</v>
      </c>
      <c r="R28" s="31" t="s">
        <v>156</v>
      </c>
      <c r="S28" s="165" t="s">
        <v>156</v>
      </c>
      <c r="T28" s="31">
        <v>0</v>
      </c>
      <c r="U28" s="31" t="s">
        <v>156</v>
      </c>
    </row>
    <row r="29" spans="1:21" s="16" customFormat="1" ht="13.5" customHeight="1">
      <c r="A29" s="25"/>
      <c r="B29" s="26"/>
      <c r="C29" s="27"/>
      <c r="D29" s="27"/>
      <c r="E29" s="264"/>
      <c r="F29" s="265"/>
      <c r="G29" s="28">
        <v>24052.68</v>
      </c>
      <c r="H29" s="28">
        <v>24052.68</v>
      </c>
      <c r="I29" s="28">
        <v>24052.68</v>
      </c>
      <c r="J29" s="29">
        <v>0</v>
      </c>
      <c r="K29" s="28">
        <v>24052.68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8">
        <v>0</v>
      </c>
      <c r="T29" s="29">
        <v>0</v>
      </c>
      <c r="U29" s="29">
        <v>0</v>
      </c>
    </row>
    <row r="30" spans="1:21" ht="13.5" customHeight="1">
      <c r="A30" s="260"/>
      <c r="B30" s="261"/>
      <c r="C30" s="20"/>
      <c r="D30" s="20" t="s">
        <v>367</v>
      </c>
      <c r="E30" s="262" t="s">
        <v>54</v>
      </c>
      <c r="F30" s="263"/>
      <c r="G30" s="31" t="s">
        <v>368</v>
      </c>
      <c r="H30" s="31" t="s">
        <v>368</v>
      </c>
      <c r="I30" s="31" t="s">
        <v>368</v>
      </c>
      <c r="J30" s="31" t="s">
        <v>156</v>
      </c>
      <c r="K30" s="31" t="s">
        <v>368</v>
      </c>
      <c r="L30" s="31" t="s">
        <v>156</v>
      </c>
      <c r="M30" s="31" t="s">
        <v>156</v>
      </c>
      <c r="N30" s="31" t="s">
        <v>156</v>
      </c>
      <c r="O30" s="31" t="s">
        <v>156</v>
      </c>
      <c r="P30" s="31" t="s">
        <v>156</v>
      </c>
      <c r="Q30" s="31" t="s">
        <v>156</v>
      </c>
      <c r="R30" s="31" t="s">
        <v>156</v>
      </c>
      <c r="S30" s="165" t="s">
        <v>156</v>
      </c>
      <c r="T30" s="31">
        <v>0</v>
      </c>
      <c r="U30" s="31" t="s">
        <v>156</v>
      </c>
    </row>
    <row r="31" spans="1:21" s="16" customFormat="1" ht="13.5" customHeight="1">
      <c r="A31" s="25"/>
      <c r="B31" s="26"/>
      <c r="C31" s="27"/>
      <c r="D31" s="27"/>
      <c r="E31" s="264"/>
      <c r="F31" s="265"/>
      <c r="G31" s="28">
        <v>23935.8</v>
      </c>
      <c r="H31" s="28">
        <v>23935.8</v>
      </c>
      <c r="I31" s="28">
        <v>23935.8</v>
      </c>
      <c r="J31" s="29">
        <v>0</v>
      </c>
      <c r="K31" s="28">
        <v>23935.8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8">
        <v>0</v>
      </c>
      <c r="T31" s="29">
        <v>0</v>
      </c>
      <c r="U31" s="29">
        <v>0</v>
      </c>
    </row>
    <row r="32" spans="1:21" ht="13.5" customHeight="1">
      <c r="A32" s="260"/>
      <c r="B32" s="261"/>
      <c r="C32" s="20"/>
      <c r="D32" s="20" t="s">
        <v>364</v>
      </c>
      <c r="E32" s="262" t="s">
        <v>50</v>
      </c>
      <c r="F32" s="263"/>
      <c r="G32" s="31" t="s">
        <v>225</v>
      </c>
      <c r="H32" s="31" t="s">
        <v>225</v>
      </c>
      <c r="I32" s="31" t="s">
        <v>225</v>
      </c>
      <c r="J32" s="31" t="s">
        <v>156</v>
      </c>
      <c r="K32" s="31" t="s">
        <v>225</v>
      </c>
      <c r="L32" s="31" t="s">
        <v>156</v>
      </c>
      <c r="M32" s="31" t="s">
        <v>156</v>
      </c>
      <c r="N32" s="31" t="s">
        <v>156</v>
      </c>
      <c r="O32" s="31" t="s">
        <v>156</v>
      </c>
      <c r="P32" s="31" t="s">
        <v>156</v>
      </c>
      <c r="Q32" s="31" t="s">
        <v>156</v>
      </c>
      <c r="R32" s="31" t="s">
        <v>156</v>
      </c>
      <c r="S32" s="165" t="s">
        <v>156</v>
      </c>
      <c r="T32" s="31">
        <v>0</v>
      </c>
      <c r="U32" s="31" t="s">
        <v>156</v>
      </c>
    </row>
    <row r="33" spans="1:21" s="16" customFormat="1" ht="13.5" customHeight="1">
      <c r="A33" s="25"/>
      <c r="B33" s="26"/>
      <c r="C33" s="27"/>
      <c r="D33" s="27"/>
      <c r="E33" s="264"/>
      <c r="F33" s="265"/>
      <c r="G33" s="28">
        <v>27291.5</v>
      </c>
      <c r="H33" s="28">
        <v>27291.5</v>
      </c>
      <c r="I33" s="28">
        <v>27291.5</v>
      </c>
      <c r="J33" s="29">
        <v>0</v>
      </c>
      <c r="K33" s="28">
        <v>27291.5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8">
        <v>0</v>
      </c>
      <c r="T33" s="29">
        <v>0</v>
      </c>
      <c r="U33" s="29">
        <v>0</v>
      </c>
    </row>
    <row r="34" spans="1:21" ht="13.5" customHeight="1">
      <c r="A34" s="260"/>
      <c r="B34" s="261"/>
      <c r="C34" s="20"/>
      <c r="D34" s="20" t="s">
        <v>392</v>
      </c>
      <c r="E34" s="262" t="s">
        <v>53</v>
      </c>
      <c r="F34" s="263"/>
      <c r="G34" s="31" t="s">
        <v>752</v>
      </c>
      <c r="H34" s="31" t="s">
        <v>156</v>
      </c>
      <c r="I34" s="31" t="s">
        <v>156</v>
      </c>
      <c r="J34" s="31" t="s">
        <v>156</v>
      </c>
      <c r="K34" s="31" t="s">
        <v>156</v>
      </c>
      <c r="L34" s="31" t="s">
        <v>156</v>
      </c>
      <c r="M34" s="31" t="s">
        <v>156</v>
      </c>
      <c r="N34" s="31" t="s">
        <v>156</v>
      </c>
      <c r="O34" s="31" t="s">
        <v>156</v>
      </c>
      <c r="P34" s="31" t="s">
        <v>156</v>
      </c>
      <c r="Q34" s="31" t="s">
        <v>752</v>
      </c>
      <c r="R34" s="31" t="s">
        <v>752</v>
      </c>
      <c r="S34" s="165" t="s">
        <v>156</v>
      </c>
      <c r="T34" s="31">
        <v>0</v>
      </c>
      <c r="U34" s="31" t="s">
        <v>156</v>
      </c>
    </row>
    <row r="35" spans="1:21" s="16" customFormat="1" ht="12" customHeight="1">
      <c r="A35" s="25"/>
      <c r="B35" s="26"/>
      <c r="C35" s="27"/>
      <c r="D35" s="27"/>
      <c r="E35" s="264"/>
      <c r="F35" s="265"/>
      <c r="G35" s="28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8">
        <v>0</v>
      </c>
      <c r="T35" s="29">
        <v>0</v>
      </c>
      <c r="U35" s="29">
        <v>0</v>
      </c>
    </row>
    <row r="36" spans="1:21" s="15" customFormat="1" ht="15.75" customHeight="1">
      <c r="A36" s="266" t="s">
        <v>369</v>
      </c>
      <c r="B36" s="267"/>
      <c r="C36" s="23"/>
      <c r="D36" s="23"/>
      <c r="E36" s="262" t="s">
        <v>370</v>
      </c>
      <c r="F36" s="263"/>
      <c r="G36" s="24" t="s">
        <v>753</v>
      </c>
      <c r="H36" s="24" t="s">
        <v>754</v>
      </c>
      <c r="I36" s="24" t="s">
        <v>754</v>
      </c>
      <c r="J36" s="24" t="s">
        <v>755</v>
      </c>
      <c r="K36" s="24" t="s">
        <v>756</v>
      </c>
      <c r="L36" s="24" t="s">
        <v>156</v>
      </c>
      <c r="M36" s="24" t="s">
        <v>156</v>
      </c>
      <c r="N36" s="24" t="s">
        <v>156</v>
      </c>
      <c r="O36" s="24" t="s">
        <v>156</v>
      </c>
      <c r="P36" s="24" t="s">
        <v>156</v>
      </c>
      <c r="Q36" s="24" t="s">
        <v>757</v>
      </c>
      <c r="R36" s="24" t="s">
        <v>757</v>
      </c>
      <c r="S36" s="166" t="s">
        <v>156</v>
      </c>
      <c r="T36" s="24">
        <v>0</v>
      </c>
      <c r="U36" s="24" t="s">
        <v>156</v>
      </c>
    </row>
    <row r="37" spans="1:21" ht="12.75">
      <c r="A37" s="18"/>
      <c r="B37" s="19"/>
      <c r="C37" s="20"/>
      <c r="D37" s="20"/>
      <c r="E37" s="264"/>
      <c r="F37" s="265"/>
      <c r="G37" s="31">
        <f>SUM(G39)</f>
        <v>4498.89</v>
      </c>
      <c r="H37" s="31">
        <f aca="true" t="shared" si="2" ref="H37:Q37">SUM(H39)</f>
        <v>4498.89</v>
      </c>
      <c r="I37" s="31">
        <f t="shared" si="2"/>
        <v>4498.89</v>
      </c>
      <c r="J37" s="31">
        <f t="shared" si="2"/>
        <v>0</v>
      </c>
      <c r="K37" s="31">
        <f t="shared" si="2"/>
        <v>4498.89</v>
      </c>
      <c r="L37" s="31">
        <f t="shared" si="2"/>
        <v>0</v>
      </c>
      <c r="M37" s="31">
        <f t="shared" si="2"/>
        <v>0</v>
      </c>
      <c r="N37" s="31">
        <f t="shared" si="2"/>
        <v>0</v>
      </c>
      <c r="O37" s="31">
        <f t="shared" si="2"/>
        <v>0</v>
      </c>
      <c r="P37" s="31">
        <f t="shared" si="2"/>
        <v>0</v>
      </c>
      <c r="Q37" s="31">
        <f t="shared" si="2"/>
        <v>0</v>
      </c>
      <c r="R37" s="31">
        <f>SUM(R39)</f>
        <v>0</v>
      </c>
      <c r="S37" s="28">
        <v>0</v>
      </c>
      <c r="T37" s="29">
        <v>0</v>
      </c>
      <c r="U37" s="29">
        <v>0</v>
      </c>
    </row>
    <row r="38" spans="1:21" ht="12.75" customHeight="1">
      <c r="A38" s="260"/>
      <c r="B38" s="261"/>
      <c r="C38" s="20" t="s">
        <v>371</v>
      </c>
      <c r="D38" s="20"/>
      <c r="E38" s="262" t="s">
        <v>4</v>
      </c>
      <c r="F38" s="263"/>
      <c r="G38" s="31" t="s">
        <v>753</v>
      </c>
      <c r="H38" s="31" t="s">
        <v>754</v>
      </c>
      <c r="I38" s="31" t="s">
        <v>754</v>
      </c>
      <c r="J38" s="31" t="s">
        <v>755</v>
      </c>
      <c r="K38" s="31" t="s">
        <v>756</v>
      </c>
      <c r="L38" s="31" t="s">
        <v>156</v>
      </c>
      <c r="M38" s="31" t="s">
        <v>156</v>
      </c>
      <c r="N38" s="31" t="s">
        <v>156</v>
      </c>
      <c r="O38" s="31" t="s">
        <v>156</v>
      </c>
      <c r="P38" s="31" t="s">
        <v>156</v>
      </c>
      <c r="Q38" s="31" t="s">
        <v>757</v>
      </c>
      <c r="R38" s="31" t="s">
        <v>757</v>
      </c>
      <c r="S38" s="165" t="s">
        <v>156</v>
      </c>
      <c r="T38" s="31">
        <v>0</v>
      </c>
      <c r="U38" s="31" t="s">
        <v>156</v>
      </c>
    </row>
    <row r="39" spans="1:21" s="16" customFormat="1" ht="12.75">
      <c r="A39" s="25"/>
      <c r="B39" s="26"/>
      <c r="C39" s="27"/>
      <c r="D39" s="27"/>
      <c r="E39" s="264"/>
      <c r="F39" s="265"/>
      <c r="G39" s="29">
        <f>SUM(G41,G43,G45,G47,G49,G51,G53,G55,G57)</f>
        <v>4498.89</v>
      </c>
      <c r="H39" s="29">
        <f>SUM(H41,H43,H45,H47,H49,H51,H53,H55)</f>
        <v>4498.89</v>
      </c>
      <c r="I39" s="29">
        <f>SUM(I41,I43,I45,I47,I49,I51,I53,I55)</f>
        <v>4498.89</v>
      </c>
      <c r="J39" s="29">
        <f>SUM(J41,J43,J45,J47,J49,J51,J53,J55)</f>
        <v>0</v>
      </c>
      <c r="K39" s="29">
        <f>SUM(K41,K43,K45,K47,K49,K51,K53,K55)</f>
        <v>4498.89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8">
        <v>0</v>
      </c>
      <c r="T39" s="29">
        <v>0</v>
      </c>
      <c r="U39" s="29">
        <v>0</v>
      </c>
    </row>
    <row r="40" spans="1:21" ht="13.5" customHeight="1">
      <c r="A40" s="260"/>
      <c r="B40" s="261"/>
      <c r="C40" s="20"/>
      <c r="D40" s="20" t="s">
        <v>399</v>
      </c>
      <c r="E40" s="262" t="s">
        <v>64</v>
      </c>
      <c r="F40" s="263"/>
      <c r="G40" s="31" t="s">
        <v>758</v>
      </c>
      <c r="H40" s="31" t="s">
        <v>758</v>
      </c>
      <c r="I40" s="31" t="s">
        <v>758</v>
      </c>
      <c r="J40" s="31" t="s">
        <v>758</v>
      </c>
      <c r="K40" s="31" t="s">
        <v>156</v>
      </c>
      <c r="L40" s="31" t="s">
        <v>156</v>
      </c>
      <c r="M40" s="31" t="s">
        <v>156</v>
      </c>
      <c r="N40" s="31" t="s">
        <v>156</v>
      </c>
      <c r="O40" s="31" t="s">
        <v>156</v>
      </c>
      <c r="P40" s="31" t="s">
        <v>156</v>
      </c>
      <c r="Q40" s="31" t="s">
        <v>156</v>
      </c>
      <c r="R40" s="31" t="s">
        <v>156</v>
      </c>
      <c r="S40" s="165" t="s">
        <v>156</v>
      </c>
      <c r="T40" s="31">
        <v>0</v>
      </c>
      <c r="U40" s="31" t="s">
        <v>156</v>
      </c>
    </row>
    <row r="41" spans="1:21" s="16" customFormat="1" ht="13.5" customHeight="1">
      <c r="A41" s="25"/>
      <c r="B41" s="26"/>
      <c r="C41" s="27"/>
      <c r="D41" s="27"/>
      <c r="E41" s="264"/>
      <c r="F41" s="265"/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8">
        <v>0</v>
      </c>
      <c r="T41" s="29">
        <v>0</v>
      </c>
      <c r="U41" s="29">
        <v>0</v>
      </c>
    </row>
    <row r="42" spans="1:21" ht="13.5" customHeight="1">
      <c r="A42" s="260"/>
      <c r="B42" s="261"/>
      <c r="C42" s="20"/>
      <c r="D42" s="20" t="s">
        <v>401</v>
      </c>
      <c r="E42" s="262" t="s">
        <v>65</v>
      </c>
      <c r="F42" s="263"/>
      <c r="G42" s="31" t="s">
        <v>759</v>
      </c>
      <c r="H42" s="31" t="s">
        <v>759</v>
      </c>
      <c r="I42" s="31" t="s">
        <v>759</v>
      </c>
      <c r="J42" s="31" t="s">
        <v>759</v>
      </c>
      <c r="K42" s="31" t="s">
        <v>156</v>
      </c>
      <c r="L42" s="31" t="s">
        <v>156</v>
      </c>
      <c r="M42" s="31" t="s">
        <v>156</v>
      </c>
      <c r="N42" s="31" t="s">
        <v>156</v>
      </c>
      <c r="O42" s="31" t="s">
        <v>156</v>
      </c>
      <c r="P42" s="31" t="s">
        <v>156</v>
      </c>
      <c r="Q42" s="31" t="s">
        <v>156</v>
      </c>
      <c r="R42" s="31" t="s">
        <v>156</v>
      </c>
      <c r="S42" s="165" t="s">
        <v>156</v>
      </c>
      <c r="T42" s="31">
        <v>0</v>
      </c>
      <c r="U42" s="31" t="s">
        <v>156</v>
      </c>
    </row>
    <row r="43" spans="1:21" s="16" customFormat="1" ht="13.5" customHeight="1">
      <c r="A43" s="25"/>
      <c r="B43" s="26"/>
      <c r="C43" s="27"/>
      <c r="D43" s="27"/>
      <c r="E43" s="264"/>
      <c r="F43" s="265"/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8">
        <v>0</v>
      </c>
      <c r="T43" s="29">
        <v>0</v>
      </c>
      <c r="U43" s="29">
        <v>0</v>
      </c>
    </row>
    <row r="44" spans="1:21" ht="13.5" customHeight="1">
      <c r="A44" s="260"/>
      <c r="B44" s="261"/>
      <c r="C44" s="20"/>
      <c r="D44" s="20" t="s">
        <v>424</v>
      </c>
      <c r="E44" s="262" t="s">
        <v>70</v>
      </c>
      <c r="F44" s="263"/>
      <c r="G44" s="31" t="s">
        <v>760</v>
      </c>
      <c r="H44" s="31" t="s">
        <v>760</v>
      </c>
      <c r="I44" s="31" t="s">
        <v>760</v>
      </c>
      <c r="J44" s="31" t="s">
        <v>760</v>
      </c>
      <c r="K44" s="31" t="s">
        <v>156</v>
      </c>
      <c r="L44" s="31" t="s">
        <v>156</v>
      </c>
      <c r="M44" s="31" t="s">
        <v>156</v>
      </c>
      <c r="N44" s="31" t="s">
        <v>156</v>
      </c>
      <c r="O44" s="31" t="s">
        <v>156</v>
      </c>
      <c r="P44" s="31" t="s">
        <v>156</v>
      </c>
      <c r="Q44" s="31" t="s">
        <v>156</v>
      </c>
      <c r="R44" s="31" t="s">
        <v>156</v>
      </c>
      <c r="S44" s="165" t="s">
        <v>156</v>
      </c>
      <c r="T44" s="31">
        <v>0</v>
      </c>
      <c r="U44" s="31" t="s">
        <v>156</v>
      </c>
    </row>
    <row r="45" spans="1:21" s="16" customFormat="1" ht="13.5" customHeight="1">
      <c r="A45" s="25"/>
      <c r="B45" s="26"/>
      <c r="C45" s="27"/>
      <c r="D45" s="27"/>
      <c r="E45" s="264"/>
      <c r="F45" s="265"/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8">
        <v>0</v>
      </c>
      <c r="T45" s="29">
        <v>0</v>
      </c>
      <c r="U45" s="29">
        <v>0</v>
      </c>
    </row>
    <row r="46" spans="1:21" ht="13.5" customHeight="1">
      <c r="A46" s="260"/>
      <c r="B46" s="261"/>
      <c r="C46" s="20"/>
      <c r="D46" s="20" t="s">
        <v>365</v>
      </c>
      <c r="E46" s="262" t="s">
        <v>52</v>
      </c>
      <c r="F46" s="263"/>
      <c r="G46" s="31" t="s">
        <v>761</v>
      </c>
      <c r="H46" s="31" t="s">
        <v>761</v>
      </c>
      <c r="I46" s="31" t="s">
        <v>761</v>
      </c>
      <c r="J46" s="31" t="s">
        <v>156</v>
      </c>
      <c r="K46" s="31" t="s">
        <v>761</v>
      </c>
      <c r="L46" s="31" t="s">
        <v>156</v>
      </c>
      <c r="M46" s="31" t="s">
        <v>156</v>
      </c>
      <c r="N46" s="31" t="s">
        <v>156</v>
      </c>
      <c r="O46" s="31" t="s">
        <v>156</v>
      </c>
      <c r="P46" s="31" t="s">
        <v>156</v>
      </c>
      <c r="Q46" s="31" t="s">
        <v>156</v>
      </c>
      <c r="R46" s="31" t="s">
        <v>156</v>
      </c>
      <c r="S46" s="165" t="s">
        <v>156</v>
      </c>
      <c r="T46" s="31">
        <v>0</v>
      </c>
      <c r="U46" s="31" t="s">
        <v>156</v>
      </c>
    </row>
    <row r="47" spans="1:21" s="16" customFormat="1" ht="13.5" customHeight="1">
      <c r="A47" s="25"/>
      <c r="B47" s="26"/>
      <c r="C47" s="27"/>
      <c r="D47" s="27"/>
      <c r="E47" s="264"/>
      <c r="F47" s="265"/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8">
        <v>0</v>
      </c>
      <c r="T47" s="29">
        <v>0</v>
      </c>
      <c r="U47" s="29">
        <v>0</v>
      </c>
    </row>
    <row r="48" spans="1:21" ht="13.5" customHeight="1">
      <c r="A48" s="260"/>
      <c r="B48" s="261"/>
      <c r="C48" s="20"/>
      <c r="D48" s="20" t="s">
        <v>372</v>
      </c>
      <c r="E48" s="262" t="s">
        <v>55</v>
      </c>
      <c r="F48" s="263"/>
      <c r="G48" s="31" t="s">
        <v>161</v>
      </c>
      <c r="H48" s="31" t="s">
        <v>161</v>
      </c>
      <c r="I48" s="31" t="s">
        <v>161</v>
      </c>
      <c r="J48" s="31" t="s">
        <v>156</v>
      </c>
      <c r="K48" s="31" t="s">
        <v>161</v>
      </c>
      <c r="L48" s="31" t="s">
        <v>156</v>
      </c>
      <c r="M48" s="31" t="s">
        <v>156</v>
      </c>
      <c r="N48" s="31" t="s">
        <v>156</v>
      </c>
      <c r="O48" s="31" t="s">
        <v>156</v>
      </c>
      <c r="P48" s="31" t="s">
        <v>156</v>
      </c>
      <c r="Q48" s="31" t="s">
        <v>156</v>
      </c>
      <c r="R48" s="31" t="s">
        <v>156</v>
      </c>
      <c r="S48" s="165" t="s">
        <v>156</v>
      </c>
      <c r="T48" s="31">
        <v>0</v>
      </c>
      <c r="U48" s="31" t="s">
        <v>156</v>
      </c>
    </row>
    <row r="49" spans="1:21" s="16" customFormat="1" ht="12.75">
      <c r="A49" s="25"/>
      <c r="B49" s="26"/>
      <c r="C49" s="27"/>
      <c r="D49" s="27"/>
      <c r="E49" s="264"/>
      <c r="F49" s="265"/>
      <c r="G49" s="29">
        <v>4315.77</v>
      </c>
      <c r="H49" s="29">
        <v>4315.77</v>
      </c>
      <c r="I49" s="29">
        <v>4315.77</v>
      </c>
      <c r="J49" s="29">
        <v>0</v>
      </c>
      <c r="K49" s="29">
        <v>4315.77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8">
        <v>0</v>
      </c>
      <c r="T49" s="29">
        <v>0</v>
      </c>
      <c r="U49" s="29">
        <v>0</v>
      </c>
    </row>
    <row r="50" spans="1:21" ht="13.5" customHeight="1">
      <c r="A50" s="260"/>
      <c r="B50" s="261"/>
      <c r="C50" s="20"/>
      <c r="D50" s="20" t="s">
        <v>364</v>
      </c>
      <c r="E50" s="262" t="s">
        <v>50</v>
      </c>
      <c r="F50" s="263"/>
      <c r="G50" s="31" t="s">
        <v>373</v>
      </c>
      <c r="H50" s="31" t="s">
        <v>373</v>
      </c>
      <c r="I50" s="31" t="s">
        <v>373</v>
      </c>
      <c r="J50" s="31" t="s">
        <v>156</v>
      </c>
      <c r="K50" s="31" t="s">
        <v>373</v>
      </c>
      <c r="L50" s="31" t="s">
        <v>156</v>
      </c>
      <c r="M50" s="31" t="s">
        <v>156</v>
      </c>
      <c r="N50" s="31" t="s">
        <v>156</v>
      </c>
      <c r="O50" s="31" t="s">
        <v>156</v>
      </c>
      <c r="P50" s="31" t="s">
        <v>156</v>
      </c>
      <c r="Q50" s="31" t="s">
        <v>156</v>
      </c>
      <c r="R50" s="31" t="s">
        <v>156</v>
      </c>
      <c r="S50" s="165" t="s">
        <v>156</v>
      </c>
      <c r="T50" s="31">
        <v>0</v>
      </c>
      <c r="U50" s="31" t="s">
        <v>156</v>
      </c>
    </row>
    <row r="51" spans="1:21" s="16" customFormat="1" ht="13.5" customHeight="1">
      <c r="A51" s="25"/>
      <c r="B51" s="26"/>
      <c r="C51" s="27"/>
      <c r="D51" s="27"/>
      <c r="E51" s="264"/>
      <c r="F51" s="265"/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8">
        <v>0</v>
      </c>
      <c r="T51" s="29">
        <v>0</v>
      </c>
      <c r="U51" s="29">
        <v>0</v>
      </c>
    </row>
    <row r="52" spans="1:21" ht="13.5" customHeight="1">
      <c r="A52" s="260"/>
      <c r="B52" s="261"/>
      <c r="C52" s="20"/>
      <c r="D52" s="20" t="s">
        <v>374</v>
      </c>
      <c r="E52" s="262" t="s">
        <v>375</v>
      </c>
      <c r="F52" s="263"/>
      <c r="G52" s="31" t="s">
        <v>214</v>
      </c>
      <c r="H52" s="31" t="s">
        <v>214</v>
      </c>
      <c r="I52" s="31" t="s">
        <v>214</v>
      </c>
      <c r="J52" s="31" t="s">
        <v>156</v>
      </c>
      <c r="K52" s="31" t="s">
        <v>214</v>
      </c>
      <c r="L52" s="31" t="s">
        <v>156</v>
      </c>
      <c r="M52" s="31" t="s">
        <v>156</v>
      </c>
      <c r="N52" s="31" t="s">
        <v>156</v>
      </c>
      <c r="O52" s="31" t="s">
        <v>156</v>
      </c>
      <c r="P52" s="31" t="s">
        <v>156</v>
      </c>
      <c r="Q52" s="31" t="s">
        <v>156</v>
      </c>
      <c r="R52" s="31" t="s">
        <v>156</v>
      </c>
      <c r="S52" s="165" t="s">
        <v>156</v>
      </c>
      <c r="T52" s="31">
        <v>0</v>
      </c>
      <c r="U52" s="31" t="s">
        <v>156</v>
      </c>
    </row>
    <row r="53" spans="1:21" s="16" customFormat="1" ht="13.5" customHeight="1">
      <c r="A53" s="25"/>
      <c r="B53" s="26"/>
      <c r="C53" s="27"/>
      <c r="D53" s="27"/>
      <c r="E53" s="264"/>
      <c r="F53" s="265"/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8">
        <v>0</v>
      </c>
      <c r="T53" s="29">
        <v>0</v>
      </c>
      <c r="U53" s="29">
        <v>0</v>
      </c>
    </row>
    <row r="54" spans="1:21" ht="12.75" customHeight="1">
      <c r="A54" s="260"/>
      <c r="B54" s="261"/>
      <c r="C54" s="20"/>
      <c r="D54" s="20" t="s">
        <v>376</v>
      </c>
      <c r="E54" s="262" t="s">
        <v>377</v>
      </c>
      <c r="F54" s="263"/>
      <c r="G54" s="31" t="s">
        <v>214</v>
      </c>
      <c r="H54" s="31" t="s">
        <v>214</v>
      </c>
      <c r="I54" s="31" t="s">
        <v>214</v>
      </c>
      <c r="J54" s="31" t="s">
        <v>156</v>
      </c>
      <c r="K54" s="31" t="s">
        <v>214</v>
      </c>
      <c r="L54" s="31" t="s">
        <v>156</v>
      </c>
      <c r="M54" s="31" t="s">
        <v>156</v>
      </c>
      <c r="N54" s="31" t="s">
        <v>156</v>
      </c>
      <c r="O54" s="31" t="s">
        <v>156</v>
      </c>
      <c r="P54" s="31" t="s">
        <v>156</v>
      </c>
      <c r="Q54" s="31" t="s">
        <v>156</v>
      </c>
      <c r="R54" s="31" t="s">
        <v>156</v>
      </c>
      <c r="S54" s="165" t="s">
        <v>156</v>
      </c>
      <c r="T54" s="31">
        <v>0</v>
      </c>
      <c r="U54" s="31" t="s">
        <v>156</v>
      </c>
    </row>
    <row r="55" spans="1:21" s="16" customFormat="1" ht="12.75">
      <c r="A55" s="25"/>
      <c r="B55" s="26"/>
      <c r="C55" s="27"/>
      <c r="D55" s="27"/>
      <c r="E55" s="264"/>
      <c r="F55" s="265"/>
      <c r="G55" s="29">
        <v>183.12</v>
      </c>
      <c r="H55" s="29">
        <v>183.12</v>
      </c>
      <c r="I55" s="29">
        <v>183.12</v>
      </c>
      <c r="J55" s="29">
        <v>0</v>
      </c>
      <c r="K55" s="29">
        <v>183.12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8">
        <v>0</v>
      </c>
      <c r="T55" s="29">
        <v>0</v>
      </c>
      <c r="U55" s="29">
        <v>0</v>
      </c>
    </row>
    <row r="56" spans="1:21" ht="12.75" customHeight="1">
      <c r="A56" s="260"/>
      <c r="B56" s="261"/>
      <c r="C56" s="20"/>
      <c r="D56" s="20" t="s">
        <v>630</v>
      </c>
      <c r="E56" s="262" t="s">
        <v>74</v>
      </c>
      <c r="F56" s="263"/>
      <c r="G56" s="31" t="s">
        <v>757</v>
      </c>
      <c r="H56" s="31" t="s">
        <v>156</v>
      </c>
      <c r="I56" s="31" t="s">
        <v>156</v>
      </c>
      <c r="J56" s="31" t="s">
        <v>156</v>
      </c>
      <c r="K56" s="31" t="s">
        <v>156</v>
      </c>
      <c r="L56" s="31" t="s">
        <v>156</v>
      </c>
      <c r="M56" s="31" t="s">
        <v>156</v>
      </c>
      <c r="N56" s="31" t="s">
        <v>156</v>
      </c>
      <c r="O56" s="31" t="s">
        <v>156</v>
      </c>
      <c r="P56" s="31" t="s">
        <v>156</v>
      </c>
      <c r="Q56" s="31" t="s">
        <v>757</v>
      </c>
      <c r="R56" s="31" t="s">
        <v>757</v>
      </c>
      <c r="S56" s="165" t="s">
        <v>156</v>
      </c>
      <c r="T56" s="31">
        <v>0</v>
      </c>
      <c r="U56" s="31" t="s">
        <v>156</v>
      </c>
    </row>
    <row r="57" spans="1:21" s="16" customFormat="1" ht="12.75">
      <c r="A57" s="25"/>
      <c r="B57" s="26"/>
      <c r="C57" s="27"/>
      <c r="D57" s="27"/>
      <c r="E57" s="264"/>
      <c r="F57" s="265"/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8">
        <v>0</v>
      </c>
      <c r="T57" s="29">
        <v>0</v>
      </c>
      <c r="U57" s="29">
        <v>0</v>
      </c>
    </row>
    <row r="58" spans="1:21" s="15" customFormat="1" ht="12.75" customHeight="1">
      <c r="A58" s="266" t="s">
        <v>164</v>
      </c>
      <c r="B58" s="267"/>
      <c r="C58" s="23"/>
      <c r="D58" s="23"/>
      <c r="E58" s="262" t="s">
        <v>7</v>
      </c>
      <c r="F58" s="263"/>
      <c r="G58" s="24" t="s">
        <v>762</v>
      </c>
      <c r="H58" s="24" t="s">
        <v>763</v>
      </c>
      <c r="I58" s="24" t="s">
        <v>764</v>
      </c>
      <c r="J58" s="24" t="s">
        <v>156</v>
      </c>
      <c r="K58" s="24" t="s">
        <v>764</v>
      </c>
      <c r="L58" s="24" t="s">
        <v>156</v>
      </c>
      <c r="M58" s="24" t="s">
        <v>378</v>
      </c>
      <c r="N58" s="24" t="s">
        <v>156</v>
      </c>
      <c r="O58" s="24" t="s">
        <v>156</v>
      </c>
      <c r="P58" s="24" t="s">
        <v>156</v>
      </c>
      <c r="Q58" s="24" t="s">
        <v>765</v>
      </c>
      <c r="R58" s="24" t="s">
        <v>765</v>
      </c>
      <c r="S58" s="166" t="s">
        <v>156</v>
      </c>
      <c r="T58" s="24">
        <v>0</v>
      </c>
      <c r="U58" s="24" t="s">
        <v>156</v>
      </c>
    </row>
    <row r="59" spans="1:21" s="17" customFormat="1" ht="12.75">
      <c r="A59" s="28"/>
      <c r="B59" s="30"/>
      <c r="C59" s="29"/>
      <c r="D59" s="29"/>
      <c r="E59" s="264"/>
      <c r="F59" s="265"/>
      <c r="G59" s="29">
        <f>SUM(G61)</f>
        <v>602203.1199999999</v>
      </c>
      <c r="H59" s="29">
        <f aca="true" t="shared" si="3" ref="H59:R59">SUM(H61)</f>
        <v>600475.7799999999</v>
      </c>
      <c r="I59" s="29">
        <f t="shared" si="3"/>
        <v>598843.7799999999</v>
      </c>
      <c r="J59" s="29">
        <f t="shared" si="3"/>
        <v>0</v>
      </c>
      <c r="K59" s="29">
        <f t="shared" si="3"/>
        <v>598843.7799999999</v>
      </c>
      <c r="L59" s="29">
        <f t="shared" si="3"/>
        <v>0</v>
      </c>
      <c r="M59" s="29">
        <f t="shared" si="3"/>
        <v>1632</v>
      </c>
      <c r="N59" s="29">
        <f t="shared" si="3"/>
        <v>0</v>
      </c>
      <c r="O59" s="29">
        <f t="shared" si="3"/>
        <v>0</v>
      </c>
      <c r="P59" s="29">
        <f t="shared" si="3"/>
        <v>0</v>
      </c>
      <c r="Q59" s="29">
        <f t="shared" si="3"/>
        <v>1727.34</v>
      </c>
      <c r="R59" s="29">
        <f t="shared" si="3"/>
        <v>1727.34</v>
      </c>
      <c r="S59" s="28">
        <v>0</v>
      </c>
      <c r="T59" s="29">
        <v>0</v>
      </c>
      <c r="U59" s="29">
        <v>0</v>
      </c>
    </row>
    <row r="60" spans="1:21" ht="12.75" customHeight="1">
      <c r="A60" s="260"/>
      <c r="B60" s="261"/>
      <c r="C60" s="20" t="s">
        <v>165</v>
      </c>
      <c r="D60" s="20"/>
      <c r="E60" s="262" t="s">
        <v>8</v>
      </c>
      <c r="F60" s="263"/>
      <c r="G60" s="31" t="s">
        <v>762</v>
      </c>
      <c r="H60" s="31" t="s">
        <v>763</v>
      </c>
      <c r="I60" s="31" t="s">
        <v>764</v>
      </c>
      <c r="J60" s="31" t="s">
        <v>156</v>
      </c>
      <c r="K60" s="31" t="s">
        <v>764</v>
      </c>
      <c r="L60" s="31" t="s">
        <v>156</v>
      </c>
      <c r="M60" s="31" t="s">
        <v>378</v>
      </c>
      <c r="N60" s="31" t="s">
        <v>156</v>
      </c>
      <c r="O60" s="31" t="s">
        <v>156</v>
      </c>
      <c r="P60" s="31" t="s">
        <v>156</v>
      </c>
      <c r="Q60" s="31" t="s">
        <v>765</v>
      </c>
      <c r="R60" s="31" t="s">
        <v>765</v>
      </c>
      <c r="S60" s="165" t="s">
        <v>156</v>
      </c>
      <c r="T60" s="31">
        <v>0</v>
      </c>
      <c r="U60" s="31" t="s">
        <v>156</v>
      </c>
    </row>
    <row r="61" spans="1:21" s="17" customFormat="1" ht="12" customHeight="1">
      <c r="A61" s="28"/>
      <c r="B61" s="30"/>
      <c r="C61" s="29"/>
      <c r="D61" s="29"/>
      <c r="E61" s="264"/>
      <c r="F61" s="265"/>
      <c r="G61" s="29">
        <f>SUM(G63,G65,G67,G69,G71,G73,G75)</f>
        <v>602203.1199999999</v>
      </c>
      <c r="H61" s="29">
        <f>SUM(H63,H65,H67,H69,H71,H73)</f>
        <v>600475.7799999999</v>
      </c>
      <c r="I61" s="29">
        <f aca="true" t="shared" si="4" ref="I61:P61">SUM(I63,I65,I67,I69,I71,I73)</f>
        <v>598843.7799999999</v>
      </c>
      <c r="J61" s="29">
        <f t="shared" si="4"/>
        <v>0</v>
      </c>
      <c r="K61" s="29">
        <f t="shared" si="4"/>
        <v>598843.7799999999</v>
      </c>
      <c r="L61" s="29">
        <f t="shared" si="4"/>
        <v>0</v>
      </c>
      <c r="M61" s="29">
        <f t="shared" si="4"/>
        <v>1632</v>
      </c>
      <c r="N61" s="29">
        <f t="shared" si="4"/>
        <v>0</v>
      </c>
      <c r="O61" s="29">
        <f t="shared" si="4"/>
        <v>0</v>
      </c>
      <c r="P61" s="29">
        <f t="shared" si="4"/>
        <v>0</v>
      </c>
      <c r="Q61" s="29">
        <f>SUM(Q75)</f>
        <v>1727.34</v>
      </c>
      <c r="R61" s="29">
        <f>SUM(R75)</f>
        <v>1727.34</v>
      </c>
      <c r="S61" s="28">
        <v>0</v>
      </c>
      <c r="T61" s="29">
        <f>SUM(T75)</f>
        <v>0</v>
      </c>
      <c r="U61" s="29">
        <v>0</v>
      </c>
    </row>
    <row r="62" spans="1:21" ht="12.75" customHeight="1">
      <c r="A62" s="260"/>
      <c r="B62" s="261"/>
      <c r="C62" s="20"/>
      <c r="D62" s="20" t="s">
        <v>379</v>
      </c>
      <c r="E62" s="262" t="s">
        <v>380</v>
      </c>
      <c r="F62" s="263"/>
      <c r="G62" s="31" t="s">
        <v>378</v>
      </c>
      <c r="H62" s="31" t="s">
        <v>378</v>
      </c>
      <c r="I62" s="31" t="s">
        <v>156</v>
      </c>
      <c r="J62" s="31" t="s">
        <v>156</v>
      </c>
      <c r="K62" s="31" t="s">
        <v>156</v>
      </c>
      <c r="L62" s="31" t="s">
        <v>156</v>
      </c>
      <c r="M62" s="31" t="s">
        <v>378</v>
      </c>
      <c r="N62" s="31" t="s">
        <v>156</v>
      </c>
      <c r="O62" s="31" t="s">
        <v>156</v>
      </c>
      <c r="P62" s="31" t="s">
        <v>156</v>
      </c>
      <c r="Q62" s="31" t="s">
        <v>156</v>
      </c>
      <c r="R62" s="31" t="s">
        <v>156</v>
      </c>
      <c r="S62" s="165" t="s">
        <v>156</v>
      </c>
      <c r="T62" s="31">
        <v>0</v>
      </c>
      <c r="U62" s="31" t="s">
        <v>156</v>
      </c>
    </row>
    <row r="63" spans="1:21" s="17" customFormat="1" ht="13.5" customHeight="1">
      <c r="A63" s="28"/>
      <c r="B63" s="30"/>
      <c r="C63" s="29"/>
      <c r="D63" s="29"/>
      <c r="E63" s="264"/>
      <c r="F63" s="265"/>
      <c r="G63" s="29">
        <v>1632</v>
      </c>
      <c r="H63" s="29">
        <v>1632</v>
      </c>
      <c r="I63" s="29">
        <v>0</v>
      </c>
      <c r="J63" s="29">
        <v>0</v>
      </c>
      <c r="K63" s="29">
        <v>0</v>
      </c>
      <c r="L63" s="29">
        <v>0</v>
      </c>
      <c r="M63" s="29">
        <v>1632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8">
        <v>0</v>
      </c>
      <c r="T63" s="29">
        <v>0</v>
      </c>
      <c r="U63" s="29">
        <v>0</v>
      </c>
    </row>
    <row r="64" spans="1:21" ht="12.75" customHeight="1">
      <c r="A64" s="260"/>
      <c r="B64" s="261"/>
      <c r="C64" s="20"/>
      <c r="D64" s="20" t="s">
        <v>372</v>
      </c>
      <c r="E64" s="262" t="s">
        <v>55</v>
      </c>
      <c r="F64" s="263"/>
      <c r="G64" s="31" t="s">
        <v>381</v>
      </c>
      <c r="H64" s="31" t="s">
        <v>381</v>
      </c>
      <c r="I64" s="31" t="s">
        <v>381</v>
      </c>
      <c r="J64" s="31" t="s">
        <v>156</v>
      </c>
      <c r="K64" s="31" t="s">
        <v>381</v>
      </c>
      <c r="L64" s="31" t="s">
        <v>156</v>
      </c>
      <c r="M64" s="31" t="s">
        <v>156</v>
      </c>
      <c r="N64" s="31" t="s">
        <v>156</v>
      </c>
      <c r="O64" s="31" t="s">
        <v>156</v>
      </c>
      <c r="P64" s="31" t="s">
        <v>156</v>
      </c>
      <c r="Q64" s="31" t="s">
        <v>156</v>
      </c>
      <c r="R64" s="31" t="s">
        <v>156</v>
      </c>
      <c r="S64" s="165" t="s">
        <v>156</v>
      </c>
      <c r="T64" s="31">
        <v>0</v>
      </c>
      <c r="U64" s="31" t="s">
        <v>156</v>
      </c>
    </row>
    <row r="65" spans="1:21" s="17" customFormat="1" ht="12.75">
      <c r="A65" s="28"/>
      <c r="B65" s="30"/>
      <c r="C65" s="29"/>
      <c r="D65" s="29"/>
      <c r="E65" s="264"/>
      <c r="F65" s="265"/>
      <c r="G65" s="29">
        <v>12617.72</v>
      </c>
      <c r="H65" s="29">
        <v>12617.72</v>
      </c>
      <c r="I65" s="29">
        <v>12617.72</v>
      </c>
      <c r="J65" s="29">
        <v>0</v>
      </c>
      <c r="K65" s="29">
        <v>12617.72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8">
        <v>0</v>
      </c>
      <c r="T65" s="29">
        <v>0</v>
      </c>
      <c r="U65" s="29">
        <v>0</v>
      </c>
    </row>
    <row r="66" spans="1:21" ht="12.75" customHeight="1">
      <c r="A66" s="260"/>
      <c r="B66" s="261"/>
      <c r="C66" s="20"/>
      <c r="D66" s="20" t="s">
        <v>367</v>
      </c>
      <c r="E66" s="262" t="s">
        <v>54</v>
      </c>
      <c r="F66" s="263"/>
      <c r="G66" s="31" t="s">
        <v>382</v>
      </c>
      <c r="H66" s="31" t="s">
        <v>382</v>
      </c>
      <c r="I66" s="31" t="s">
        <v>382</v>
      </c>
      <c r="J66" s="31" t="s">
        <v>156</v>
      </c>
      <c r="K66" s="31" t="s">
        <v>382</v>
      </c>
      <c r="L66" s="31" t="s">
        <v>156</v>
      </c>
      <c r="M66" s="31" t="s">
        <v>156</v>
      </c>
      <c r="N66" s="31" t="s">
        <v>156</v>
      </c>
      <c r="O66" s="31" t="s">
        <v>156</v>
      </c>
      <c r="P66" s="31" t="s">
        <v>156</v>
      </c>
      <c r="Q66" s="31" t="s">
        <v>156</v>
      </c>
      <c r="R66" s="31" t="s">
        <v>156</v>
      </c>
      <c r="S66" s="165" t="s">
        <v>156</v>
      </c>
      <c r="T66" s="31">
        <v>0</v>
      </c>
      <c r="U66" s="31" t="s">
        <v>156</v>
      </c>
    </row>
    <row r="67" spans="1:21" s="17" customFormat="1" ht="12.75">
      <c r="A67" s="28"/>
      <c r="B67" s="30"/>
      <c r="C67" s="29"/>
      <c r="D67" s="29"/>
      <c r="E67" s="264"/>
      <c r="F67" s="265"/>
      <c r="G67" s="29">
        <v>250783.52</v>
      </c>
      <c r="H67" s="29">
        <v>250783.52</v>
      </c>
      <c r="I67" s="29">
        <v>250783.52</v>
      </c>
      <c r="J67" s="29">
        <v>0</v>
      </c>
      <c r="K67" s="29">
        <v>250783.52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8">
        <v>0</v>
      </c>
      <c r="T67" s="29">
        <v>0</v>
      </c>
      <c r="U67" s="29">
        <v>0</v>
      </c>
    </row>
    <row r="68" spans="1:21" ht="12" customHeight="1">
      <c r="A68" s="260"/>
      <c r="B68" s="261"/>
      <c r="C68" s="20"/>
      <c r="D68" s="20" t="s">
        <v>364</v>
      </c>
      <c r="E68" s="262" t="s">
        <v>50</v>
      </c>
      <c r="F68" s="263"/>
      <c r="G68" s="31" t="s">
        <v>383</v>
      </c>
      <c r="H68" s="31" t="s">
        <v>383</v>
      </c>
      <c r="I68" s="31" t="s">
        <v>383</v>
      </c>
      <c r="J68" s="31" t="s">
        <v>156</v>
      </c>
      <c r="K68" s="31" t="s">
        <v>383</v>
      </c>
      <c r="L68" s="31" t="s">
        <v>156</v>
      </c>
      <c r="M68" s="31" t="s">
        <v>156</v>
      </c>
      <c r="N68" s="31" t="s">
        <v>156</v>
      </c>
      <c r="O68" s="31" t="s">
        <v>156</v>
      </c>
      <c r="P68" s="31" t="s">
        <v>156</v>
      </c>
      <c r="Q68" s="31" t="s">
        <v>156</v>
      </c>
      <c r="R68" s="31" t="s">
        <v>156</v>
      </c>
      <c r="S68" s="165" t="s">
        <v>156</v>
      </c>
      <c r="T68" s="31">
        <v>0</v>
      </c>
      <c r="U68" s="31" t="s">
        <v>156</v>
      </c>
    </row>
    <row r="69" spans="1:21" s="17" customFormat="1" ht="11.25" customHeight="1">
      <c r="A69" s="28"/>
      <c r="B69" s="30"/>
      <c r="C69" s="29"/>
      <c r="D69" s="29"/>
      <c r="E69" s="264"/>
      <c r="F69" s="265"/>
      <c r="G69" s="29">
        <v>27835.02</v>
      </c>
      <c r="H69" s="29">
        <v>27835.02</v>
      </c>
      <c r="I69" s="29">
        <v>27835.02</v>
      </c>
      <c r="J69" s="29">
        <v>0</v>
      </c>
      <c r="K69" s="29">
        <v>27835.02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8">
        <v>0</v>
      </c>
      <c r="T69" s="29">
        <v>0</v>
      </c>
      <c r="U69" s="29">
        <v>0</v>
      </c>
    </row>
    <row r="70" spans="1:21" ht="12.75" customHeight="1">
      <c r="A70" s="260"/>
      <c r="B70" s="261"/>
      <c r="C70" s="20"/>
      <c r="D70" s="20" t="s">
        <v>384</v>
      </c>
      <c r="E70" s="262" t="s">
        <v>385</v>
      </c>
      <c r="F70" s="263"/>
      <c r="G70" s="31" t="s">
        <v>766</v>
      </c>
      <c r="H70" s="31" t="s">
        <v>766</v>
      </c>
      <c r="I70" s="31" t="s">
        <v>766</v>
      </c>
      <c r="J70" s="31" t="s">
        <v>156</v>
      </c>
      <c r="K70" s="31" t="s">
        <v>766</v>
      </c>
      <c r="L70" s="31" t="s">
        <v>156</v>
      </c>
      <c r="M70" s="31" t="s">
        <v>156</v>
      </c>
      <c r="N70" s="31" t="s">
        <v>156</v>
      </c>
      <c r="O70" s="31" t="s">
        <v>156</v>
      </c>
      <c r="P70" s="31" t="s">
        <v>156</v>
      </c>
      <c r="Q70" s="31" t="s">
        <v>156</v>
      </c>
      <c r="R70" s="31" t="s">
        <v>156</v>
      </c>
      <c r="S70" s="165" t="s">
        <v>156</v>
      </c>
      <c r="T70" s="31">
        <v>0</v>
      </c>
      <c r="U70" s="31" t="s">
        <v>156</v>
      </c>
    </row>
    <row r="71" spans="1:21" s="17" customFormat="1" ht="12.75">
      <c r="A71" s="28"/>
      <c r="B71" s="30"/>
      <c r="C71" s="29"/>
      <c r="D71" s="29"/>
      <c r="E71" s="264"/>
      <c r="F71" s="265"/>
      <c r="G71" s="29">
        <v>299303.95</v>
      </c>
      <c r="H71" s="29">
        <v>299303.95</v>
      </c>
      <c r="I71" s="29">
        <v>299303.95</v>
      </c>
      <c r="J71" s="29">
        <v>0</v>
      </c>
      <c r="K71" s="29">
        <v>299303.95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8">
        <v>0</v>
      </c>
      <c r="T71" s="29">
        <v>0</v>
      </c>
      <c r="U71" s="29">
        <v>0</v>
      </c>
    </row>
    <row r="72" spans="1:21" ht="12.75" customHeight="1">
      <c r="A72" s="260"/>
      <c r="B72" s="261"/>
      <c r="C72" s="20"/>
      <c r="D72" s="20" t="s">
        <v>386</v>
      </c>
      <c r="E72" s="262" t="s">
        <v>58</v>
      </c>
      <c r="F72" s="263"/>
      <c r="G72" s="31" t="s">
        <v>387</v>
      </c>
      <c r="H72" s="31" t="s">
        <v>387</v>
      </c>
      <c r="I72" s="31" t="s">
        <v>387</v>
      </c>
      <c r="J72" s="31" t="s">
        <v>156</v>
      </c>
      <c r="K72" s="31" t="s">
        <v>387</v>
      </c>
      <c r="L72" s="31" t="s">
        <v>156</v>
      </c>
      <c r="M72" s="31" t="s">
        <v>156</v>
      </c>
      <c r="N72" s="31" t="s">
        <v>156</v>
      </c>
      <c r="O72" s="31" t="s">
        <v>156</v>
      </c>
      <c r="P72" s="31" t="s">
        <v>156</v>
      </c>
      <c r="Q72" s="31" t="s">
        <v>156</v>
      </c>
      <c r="R72" s="31" t="s">
        <v>156</v>
      </c>
      <c r="S72" s="165" t="s">
        <v>156</v>
      </c>
      <c r="T72" s="31">
        <v>0</v>
      </c>
      <c r="U72" s="31" t="s">
        <v>156</v>
      </c>
    </row>
    <row r="73" spans="1:21" s="17" customFormat="1" ht="12.75">
      <c r="A73" s="28"/>
      <c r="B73" s="30"/>
      <c r="C73" s="29"/>
      <c r="D73" s="29"/>
      <c r="E73" s="264"/>
      <c r="F73" s="265"/>
      <c r="G73" s="29">
        <v>8303.57</v>
      </c>
      <c r="H73" s="29">
        <v>8303.57</v>
      </c>
      <c r="I73" s="29">
        <v>8303.57</v>
      </c>
      <c r="J73" s="29">
        <v>0</v>
      </c>
      <c r="K73" s="29">
        <v>8303.57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8">
        <v>0</v>
      </c>
      <c r="T73" s="29">
        <v>0</v>
      </c>
      <c r="U73" s="29">
        <v>0</v>
      </c>
    </row>
    <row r="74" spans="1:21" ht="12.75" customHeight="1">
      <c r="A74" s="260"/>
      <c r="B74" s="261"/>
      <c r="C74" s="20"/>
      <c r="D74" s="20" t="s">
        <v>392</v>
      </c>
      <c r="E74" s="262" t="s">
        <v>53</v>
      </c>
      <c r="F74" s="263"/>
      <c r="G74" s="31" t="s">
        <v>765</v>
      </c>
      <c r="H74" s="31" t="s">
        <v>156</v>
      </c>
      <c r="I74" s="31" t="s">
        <v>156</v>
      </c>
      <c r="J74" s="31" t="s">
        <v>156</v>
      </c>
      <c r="K74" s="31" t="s">
        <v>156</v>
      </c>
      <c r="L74" s="31" t="s">
        <v>156</v>
      </c>
      <c r="M74" s="31" t="s">
        <v>156</v>
      </c>
      <c r="N74" s="31" t="s">
        <v>156</v>
      </c>
      <c r="O74" s="31" t="s">
        <v>156</v>
      </c>
      <c r="P74" s="31" t="s">
        <v>156</v>
      </c>
      <c r="Q74" s="31" t="s">
        <v>765</v>
      </c>
      <c r="R74" s="31" t="s">
        <v>765</v>
      </c>
      <c r="S74" s="165" t="s">
        <v>156</v>
      </c>
      <c r="T74" s="31">
        <v>0</v>
      </c>
      <c r="U74" s="31" t="s">
        <v>156</v>
      </c>
    </row>
    <row r="75" spans="1:21" s="17" customFormat="1" ht="12.75">
      <c r="A75" s="28"/>
      <c r="B75" s="30"/>
      <c r="C75" s="29"/>
      <c r="D75" s="29"/>
      <c r="E75" s="264"/>
      <c r="F75" s="265"/>
      <c r="G75" s="29">
        <v>1727.34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1727.34</v>
      </c>
      <c r="R75" s="29">
        <v>1727.34</v>
      </c>
      <c r="S75" s="28">
        <v>0</v>
      </c>
      <c r="T75" s="29">
        <v>0</v>
      </c>
      <c r="U75" s="29">
        <v>0</v>
      </c>
    </row>
    <row r="76" spans="1:21" s="15" customFormat="1" ht="13.5" customHeight="1">
      <c r="A76" s="266" t="s">
        <v>175</v>
      </c>
      <c r="B76" s="267"/>
      <c r="C76" s="23"/>
      <c r="D76" s="23"/>
      <c r="E76" s="268" t="s">
        <v>59</v>
      </c>
      <c r="F76" s="269"/>
      <c r="G76" s="24" t="s">
        <v>440</v>
      </c>
      <c r="H76" s="24" t="s">
        <v>388</v>
      </c>
      <c r="I76" s="24" t="s">
        <v>388</v>
      </c>
      <c r="J76" s="24" t="s">
        <v>156</v>
      </c>
      <c r="K76" s="24" t="s">
        <v>388</v>
      </c>
      <c r="L76" s="24" t="s">
        <v>156</v>
      </c>
      <c r="M76" s="24" t="s">
        <v>156</v>
      </c>
      <c r="N76" s="24" t="s">
        <v>156</v>
      </c>
      <c r="O76" s="24" t="s">
        <v>156</v>
      </c>
      <c r="P76" s="24" t="s">
        <v>156</v>
      </c>
      <c r="Q76" s="24" t="s">
        <v>672</v>
      </c>
      <c r="R76" s="24" t="s">
        <v>672</v>
      </c>
      <c r="S76" s="166" t="s">
        <v>156</v>
      </c>
      <c r="T76" s="24">
        <v>0</v>
      </c>
      <c r="U76" s="24" t="s">
        <v>156</v>
      </c>
    </row>
    <row r="77" spans="1:21" ht="12.75">
      <c r="A77" s="18"/>
      <c r="B77" s="19"/>
      <c r="C77" s="20"/>
      <c r="D77" s="20"/>
      <c r="E77" s="270"/>
      <c r="F77" s="271"/>
      <c r="G77" s="31">
        <f>SUM(G79,G83,G87,G91)</f>
        <v>9649.11</v>
      </c>
      <c r="H77" s="31">
        <f aca="true" t="shared" si="5" ref="H77:N77">SUM(H79,H83,H87,H91)</f>
        <v>9649.11</v>
      </c>
      <c r="I77" s="31">
        <f t="shared" si="5"/>
        <v>9649.11</v>
      </c>
      <c r="J77" s="31">
        <f t="shared" si="5"/>
        <v>0</v>
      </c>
      <c r="K77" s="31">
        <f t="shared" si="5"/>
        <v>9649.11</v>
      </c>
      <c r="L77" s="31">
        <f t="shared" si="5"/>
        <v>0</v>
      </c>
      <c r="M77" s="31">
        <f t="shared" si="5"/>
        <v>0</v>
      </c>
      <c r="N77" s="31">
        <f t="shared" si="5"/>
        <v>0</v>
      </c>
      <c r="O77" s="31">
        <v>0</v>
      </c>
      <c r="P77" s="31">
        <v>0</v>
      </c>
      <c r="Q77" s="31">
        <v>0</v>
      </c>
      <c r="R77" s="31">
        <v>0</v>
      </c>
      <c r="S77" s="165">
        <v>0</v>
      </c>
      <c r="T77" s="31">
        <v>0</v>
      </c>
      <c r="U77" s="31">
        <v>0</v>
      </c>
    </row>
    <row r="78" spans="1:21" ht="12.75" customHeight="1">
      <c r="A78" s="260"/>
      <c r="B78" s="261"/>
      <c r="C78" s="20" t="s">
        <v>389</v>
      </c>
      <c r="D78" s="20"/>
      <c r="E78" s="262" t="s">
        <v>60</v>
      </c>
      <c r="F78" s="263"/>
      <c r="G78" s="31" t="s">
        <v>390</v>
      </c>
      <c r="H78" s="31" t="s">
        <v>390</v>
      </c>
      <c r="I78" s="31" t="s">
        <v>390</v>
      </c>
      <c r="J78" s="31" t="s">
        <v>156</v>
      </c>
      <c r="K78" s="31" t="s">
        <v>390</v>
      </c>
      <c r="L78" s="31" t="s">
        <v>156</v>
      </c>
      <c r="M78" s="31" t="s">
        <v>156</v>
      </c>
      <c r="N78" s="31" t="s">
        <v>156</v>
      </c>
      <c r="O78" s="31" t="s">
        <v>156</v>
      </c>
      <c r="P78" s="31" t="s">
        <v>156</v>
      </c>
      <c r="Q78" s="31" t="s">
        <v>156</v>
      </c>
      <c r="R78" s="31" t="s">
        <v>156</v>
      </c>
      <c r="S78" s="165" t="s">
        <v>156</v>
      </c>
      <c r="T78" s="31">
        <v>0</v>
      </c>
      <c r="U78" s="31" t="s">
        <v>156</v>
      </c>
    </row>
    <row r="79" spans="1:21" s="16" customFormat="1" ht="12.75">
      <c r="A79" s="25"/>
      <c r="B79" s="26"/>
      <c r="C79" s="27"/>
      <c r="D79" s="27"/>
      <c r="E79" s="264"/>
      <c r="F79" s="265"/>
      <c r="G79" s="29">
        <f>SUM(G81)</f>
        <v>5221.11</v>
      </c>
      <c r="H79" s="29">
        <f>SUM(H81)</f>
        <v>5221.11</v>
      </c>
      <c r="I79" s="29">
        <f>SUM(I81)</f>
        <v>5221.11</v>
      </c>
      <c r="J79" s="29">
        <v>0</v>
      </c>
      <c r="K79" s="29">
        <f>SUM(K81)</f>
        <v>5221.11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8">
        <v>0</v>
      </c>
      <c r="T79" s="29">
        <v>0</v>
      </c>
      <c r="U79" s="29">
        <v>0</v>
      </c>
    </row>
    <row r="80" spans="1:21" ht="13.5" customHeight="1">
      <c r="A80" s="260"/>
      <c r="B80" s="261"/>
      <c r="C80" s="20"/>
      <c r="D80" s="20" t="s">
        <v>364</v>
      </c>
      <c r="E80" s="262" t="s">
        <v>50</v>
      </c>
      <c r="F80" s="263"/>
      <c r="G80" s="31" t="s">
        <v>390</v>
      </c>
      <c r="H80" s="31" t="s">
        <v>390</v>
      </c>
      <c r="I80" s="31" t="s">
        <v>390</v>
      </c>
      <c r="J80" s="31" t="s">
        <v>156</v>
      </c>
      <c r="K80" s="31" t="s">
        <v>390</v>
      </c>
      <c r="L80" s="31" t="s">
        <v>156</v>
      </c>
      <c r="M80" s="31" t="s">
        <v>156</v>
      </c>
      <c r="N80" s="31" t="s">
        <v>156</v>
      </c>
      <c r="O80" s="31" t="s">
        <v>156</v>
      </c>
      <c r="P80" s="31" t="s">
        <v>156</v>
      </c>
      <c r="Q80" s="31" t="s">
        <v>156</v>
      </c>
      <c r="R80" s="31" t="s">
        <v>156</v>
      </c>
      <c r="S80" s="165" t="s">
        <v>156</v>
      </c>
      <c r="T80" s="31">
        <v>0</v>
      </c>
      <c r="U80" s="31" t="s">
        <v>156</v>
      </c>
    </row>
    <row r="81" spans="1:21" s="16" customFormat="1" ht="13.5" customHeight="1">
      <c r="A81" s="25"/>
      <c r="B81" s="26"/>
      <c r="C81" s="27"/>
      <c r="D81" s="27"/>
      <c r="E81" s="264"/>
      <c r="F81" s="265"/>
      <c r="G81" s="29">
        <v>5221.11</v>
      </c>
      <c r="H81" s="29">
        <v>5221.11</v>
      </c>
      <c r="I81" s="29">
        <v>5221.11</v>
      </c>
      <c r="J81" s="29">
        <v>0</v>
      </c>
      <c r="K81" s="29">
        <v>5221.11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8">
        <v>0</v>
      </c>
      <c r="T81" s="29">
        <v>0</v>
      </c>
      <c r="U81" s="29">
        <v>0</v>
      </c>
    </row>
    <row r="82" spans="1:21" ht="12.75" customHeight="1">
      <c r="A82" s="260"/>
      <c r="B82" s="261"/>
      <c r="C82" s="20" t="s">
        <v>391</v>
      </c>
      <c r="D82" s="20"/>
      <c r="E82" s="262" t="s">
        <v>61</v>
      </c>
      <c r="F82" s="263"/>
      <c r="G82" s="31" t="s">
        <v>245</v>
      </c>
      <c r="H82" s="31" t="s">
        <v>245</v>
      </c>
      <c r="I82" s="31" t="s">
        <v>245</v>
      </c>
      <c r="J82" s="31" t="s">
        <v>156</v>
      </c>
      <c r="K82" s="31" t="s">
        <v>245</v>
      </c>
      <c r="L82" s="31" t="s">
        <v>156</v>
      </c>
      <c r="M82" s="31" t="s">
        <v>156</v>
      </c>
      <c r="N82" s="31" t="s">
        <v>156</v>
      </c>
      <c r="O82" s="31" t="s">
        <v>156</v>
      </c>
      <c r="P82" s="31" t="s">
        <v>156</v>
      </c>
      <c r="Q82" s="31" t="s">
        <v>156</v>
      </c>
      <c r="R82" s="31" t="s">
        <v>156</v>
      </c>
      <c r="S82" s="165" t="s">
        <v>156</v>
      </c>
      <c r="T82" s="31">
        <v>0</v>
      </c>
      <c r="U82" s="31" t="s">
        <v>156</v>
      </c>
    </row>
    <row r="83" spans="1:21" s="16" customFormat="1" ht="12.75">
      <c r="A83" s="25"/>
      <c r="B83" s="26"/>
      <c r="C83" s="27"/>
      <c r="D83" s="27"/>
      <c r="E83" s="264"/>
      <c r="F83" s="265"/>
      <c r="G83" s="29">
        <f>SUM(G85)</f>
        <v>4428</v>
      </c>
      <c r="H83" s="29">
        <f>SUM(H85)</f>
        <v>4428</v>
      </c>
      <c r="I83" s="29">
        <f>SUM(I85)</f>
        <v>4428</v>
      </c>
      <c r="J83" s="29">
        <v>0</v>
      </c>
      <c r="K83" s="29">
        <f>SUM(K85)</f>
        <v>4428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8">
        <v>0</v>
      </c>
      <c r="T83" s="29">
        <v>0</v>
      </c>
      <c r="U83" s="29">
        <v>0</v>
      </c>
    </row>
    <row r="84" spans="1:21" ht="13.5" customHeight="1">
      <c r="A84" s="260"/>
      <c r="B84" s="261"/>
      <c r="C84" s="20"/>
      <c r="D84" s="20" t="s">
        <v>364</v>
      </c>
      <c r="E84" s="262" t="s">
        <v>50</v>
      </c>
      <c r="F84" s="263"/>
      <c r="G84" s="31" t="s">
        <v>245</v>
      </c>
      <c r="H84" s="31" t="s">
        <v>245</v>
      </c>
      <c r="I84" s="31" t="s">
        <v>245</v>
      </c>
      <c r="J84" s="31" t="s">
        <v>156</v>
      </c>
      <c r="K84" s="31" t="s">
        <v>245</v>
      </c>
      <c r="L84" s="31" t="s">
        <v>156</v>
      </c>
      <c r="M84" s="31" t="s">
        <v>156</v>
      </c>
      <c r="N84" s="31" t="s">
        <v>156</v>
      </c>
      <c r="O84" s="31" t="s">
        <v>156</v>
      </c>
      <c r="P84" s="31" t="s">
        <v>156</v>
      </c>
      <c r="Q84" s="31" t="s">
        <v>156</v>
      </c>
      <c r="R84" s="31" t="s">
        <v>156</v>
      </c>
      <c r="S84" s="165" t="s">
        <v>156</v>
      </c>
      <c r="T84" s="31">
        <v>0</v>
      </c>
      <c r="U84" s="31" t="s">
        <v>156</v>
      </c>
    </row>
    <row r="85" spans="1:21" s="16" customFormat="1" ht="13.5" customHeight="1">
      <c r="A85" s="25"/>
      <c r="B85" s="26"/>
      <c r="C85" s="27"/>
      <c r="D85" s="27"/>
      <c r="E85" s="264"/>
      <c r="F85" s="265"/>
      <c r="G85" s="29">
        <v>4428</v>
      </c>
      <c r="H85" s="29">
        <v>4428</v>
      </c>
      <c r="I85" s="29">
        <v>4428</v>
      </c>
      <c r="J85" s="29">
        <v>0</v>
      </c>
      <c r="K85" s="29">
        <v>4428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8">
        <v>0</v>
      </c>
      <c r="T85" s="29">
        <v>0</v>
      </c>
      <c r="U85" s="29">
        <v>0</v>
      </c>
    </row>
    <row r="86" spans="1:21" ht="13.5" customHeight="1">
      <c r="A86" s="260"/>
      <c r="B86" s="261"/>
      <c r="C86" s="20" t="s">
        <v>177</v>
      </c>
      <c r="D86" s="20"/>
      <c r="E86" s="262" t="s">
        <v>62</v>
      </c>
      <c r="F86" s="263"/>
      <c r="G86" s="31" t="s">
        <v>161</v>
      </c>
      <c r="H86" s="31" t="s">
        <v>156</v>
      </c>
      <c r="I86" s="31" t="s">
        <v>156</v>
      </c>
      <c r="J86" s="31" t="s">
        <v>156</v>
      </c>
      <c r="K86" s="31" t="s">
        <v>156</v>
      </c>
      <c r="L86" s="31" t="s">
        <v>156</v>
      </c>
      <c r="M86" s="31" t="s">
        <v>156</v>
      </c>
      <c r="N86" s="31" t="s">
        <v>156</v>
      </c>
      <c r="O86" s="31" t="s">
        <v>156</v>
      </c>
      <c r="P86" s="31" t="s">
        <v>156</v>
      </c>
      <c r="Q86" s="31" t="s">
        <v>161</v>
      </c>
      <c r="R86" s="31" t="s">
        <v>161</v>
      </c>
      <c r="S86" s="165" t="s">
        <v>156</v>
      </c>
      <c r="T86" s="31">
        <v>0</v>
      </c>
      <c r="U86" s="31" t="s">
        <v>156</v>
      </c>
    </row>
    <row r="87" spans="1:21" s="16" customFormat="1" ht="12.75">
      <c r="A87" s="25"/>
      <c r="B87" s="26"/>
      <c r="C87" s="27"/>
      <c r="D87" s="27"/>
      <c r="E87" s="264"/>
      <c r="F87" s="265"/>
      <c r="G87" s="29">
        <f>SUM(G89)</f>
        <v>0</v>
      </c>
      <c r="H87" s="29">
        <f aca="true" t="shared" si="6" ref="H87:R87">SUM(H89)</f>
        <v>0</v>
      </c>
      <c r="I87" s="29">
        <f t="shared" si="6"/>
        <v>0</v>
      </c>
      <c r="J87" s="29">
        <f t="shared" si="6"/>
        <v>0</v>
      </c>
      <c r="K87" s="29">
        <f t="shared" si="6"/>
        <v>0</v>
      </c>
      <c r="L87" s="29">
        <f t="shared" si="6"/>
        <v>0</v>
      </c>
      <c r="M87" s="29">
        <f t="shared" si="6"/>
        <v>0</v>
      </c>
      <c r="N87" s="29">
        <f t="shared" si="6"/>
        <v>0</v>
      </c>
      <c r="O87" s="29">
        <f t="shared" si="6"/>
        <v>0</v>
      </c>
      <c r="P87" s="29">
        <f t="shared" si="6"/>
        <v>0</v>
      </c>
      <c r="Q87" s="29">
        <f t="shared" si="6"/>
        <v>0</v>
      </c>
      <c r="R87" s="29">
        <f t="shared" si="6"/>
        <v>0</v>
      </c>
      <c r="S87" s="28">
        <v>0</v>
      </c>
      <c r="T87" s="29">
        <v>0</v>
      </c>
      <c r="U87" s="29">
        <v>0</v>
      </c>
    </row>
    <row r="88" spans="1:21" ht="13.5" customHeight="1">
      <c r="A88" s="260"/>
      <c r="B88" s="261"/>
      <c r="C88" s="20"/>
      <c r="D88" s="20" t="s">
        <v>392</v>
      </c>
      <c r="E88" s="262" t="s">
        <v>53</v>
      </c>
      <c r="F88" s="263"/>
      <c r="G88" s="31" t="s">
        <v>161</v>
      </c>
      <c r="H88" s="31" t="s">
        <v>156</v>
      </c>
      <c r="I88" s="31" t="s">
        <v>156</v>
      </c>
      <c r="J88" s="31" t="s">
        <v>156</v>
      </c>
      <c r="K88" s="31" t="s">
        <v>156</v>
      </c>
      <c r="L88" s="31" t="s">
        <v>156</v>
      </c>
      <c r="M88" s="31" t="s">
        <v>156</v>
      </c>
      <c r="N88" s="31" t="s">
        <v>156</v>
      </c>
      <c r="O88" s="31" t="s">
        <v>156</v>
      </c>
      <c r="P88" s="31" t="s">
        <v>156</v>
      </c>
      <c r="Q88" s="31" t="s">
        <v>161</v>
      </c>
      <c r="R88" s="31" t="s">
        <v>161</v>
      </c>
      <c r="S88" s="165" t="s">
        <v>156</v>
      </c>
      <c r="T88" s="31">
        <v>0</v>
      </c>
      <c r="U88" s="31" t="s">
        <v>156</v>
      </c>
    </row>
    <row r="89" spans="1:21" s="16" customFormat="1" ht="13.5" customHeight="1">
      <c r="A89" s="25"/>
      <c r="B89" s="26"/>
      <c r="C89" s="27"/>
      <c r="D89" s="27"/>
      <c r="E89" s="264"/>
      <c r="F89" s="265"/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8">
        <v>0</v>
      </c>
      <c r="T89" s="29">
        <v>0</v>
      </c>
      <c r="U89" s="29">
        <v>0</v>
      </c>
    </row>
    <row r="90" spans="1:21" ht="18.75" customHeight="1">
      <c r="A90" s="260"/>
      <c r="B90" s="261"/>
      <c r="C90" s="20" t="s">
        <v>767</v>
      </c>
      <c r="D90" s="20"/>
      <c r="E90" s="262" t="s">
        <v>4</v>
      </c>
      <c r="F90" s="263"/>
      <c r="G90" s="31" t="s">
        <v>209</v>
      </c>
      <c r="H90" s="31" t="s">
        <v>156</v>
      </c>
      <c r="I90" s="31" t="s">
        <v>156</v>
      </c>
      <c r="J90" s="31" t="s">
        <v>156</v>
      </c>
      <c r="K90" s="31" t="s">
        <v>156</v>
      </c>
      <c r="L90" s="31" t="s">
        <v>156</v>
      </c>
      <c r="M90" s="31" t="s">
        <v>156</v>
      </c>
      <c r="N90" s="31" t="s">
        <v>156</v>
      </c>
      <c r="O90" s="31" t="s">
        <v>156</v>
      </c>
      <c r="P90" s="31" t="s">
        <v>156</v>
      </c>
      <c r="Q90" s="31" t="s">
        <v>209</v>
      </c>
      <c r="R90" s="31" t="s">
        <v>209</v>
      </c>
      <c r="S90" s="165" t="s">
        <v>156</v>
      </c>
      <c r="T90" s="31">
        <v>0</v>
      </c>
      <c r="U90" s="31" t="s">
        <v>156</v>
      </c>
    </row>
    <row r="91" spans="1:21" s="16" customFormat="1" ht="21" customHeight="1">
      <c r="A91" s="25"/>
      <c r="B91" s="26"/>
      <c r="C91" s="27"/>
      <c r="D91" s="27"/>
      <c r="E91" s="264"/>
      <c r="F91" s="265"/>
      <c r="G91" s="29">
        <f>SUM(G93)</f>
        <v>0</v>
      </c>
      <c r="H91" s="29">
        <f aca="true" t="shared" si="7" ref="H91:R91">SUM(H93)</f>
        <v>0</v>
      </c>
      <c r="I91" s="29">
        <f t="shared" si="7"/>
        <v>0</v>
      </c>
      <c r="J91" s="29">
        <f t="shared" si="7"/>
        <v>0</v>
      </c>
      <c r="K91" s="29">
        <f t="shared" si="7"/>
        <v>0</v>
      </c>
      <c r="L91" s="29">
        <f t="shared" si="7"/>
        <v>0</v>
      </c>
      <c r="M91" s="29">
        <f t="shared" si="7"/>
        <v>0</v>
      </c>
      <c r="N91" s="29">
        <f t="shared" si="7"/>
        <v>0</v>
      </c>
      <c r="O91" s="29">
        <f t="shared" si="7"/>
        <v>0</v>
      </c>
      <c r="P91" s="29">
        <f t="shared" si="7"/>
        <v>0</v>
      </c>
      <c r="Q91" s="29">
        <f t="shared" si="7"/>
        <v>0</v>
      </c>
      <c r="R91" s="29">
        <f t="shared" si="7"/>
        <v>0</v>
      </c>
      <c r="S91" s="28">
        <v>0</v>
      </c>
      <c r="T91" s="29">
        <v>0</v>
      </c>
      <c r="U91" s="29">
        <v>0</v>
      </c>
    </row>
    <row r="92" spans="1:21" ht="13.5" customHeight="1">
      <c r="A92" s="260"/>
      <c r="B92" s="261"/>
      <c r="C92" s="20"/>
      <c r="D92" s="20" t="s">
        <v>392</v>
      </c>
      <c r="E92" s="262" t="s">
        <v>53</v>
      </c>
      <c r="F92" s="263"/>
      <c r="G92" s="31" t="s">
        <v>209</v>
      </c>
      <c r="H92" s="31" t="s">
        <v>156</v>
      </c>
      <c r="I92" s="31" t="s">
        <v>156</v>
      </c>
      <c r="J92" s="31" t="s">
        <v>156</v>
      </c>
      <c r="K92" s="31" t="s">
        <v>156</v>
      </c>
      <c r="L92" s="31" t="s">
        <v>156</v>
      </c>
      <c r="M92" s="31" t="s">
        <v>156</v>
      </c>
      <c r="N92" s="31" t="s">
        <v>156</v>
      </c>
      <c r="O92" s="31" t="s">
        <v>156</v>
      </c>
      <c r="P92" s="31" t="s">
        <v>156</v>
      </c>
      <c r="Q92" s="31" t="s">
        <v>209</v>
      </c>
      <c r="R92" s="31" t="s">
        <v>209</v>
      </c>
      <c r="S92" s="165" t="s">
        <v>156</v>
      </c>
      <c r="T92" s="31">
        <v>0</v>
      </c>
      <c r="U92" s="31" t="s">
        <v>156</v>
      </c>
    </row>
    <row r="93" spans="1:21" s="16" customFormat="1" ht="12.75">
      <c r="A93" s="25"/>
      <c r="B93" s="26"/>
      <c r="C93" s="27"/>
      <c r="D93" s="27"/>
      <c r="E93" s="264"/>
      <c r="F93" s="265"/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8">
        <v>0</v>
      </c>
      <c r="T93" s="29">
        <v>0</v>
      </c>
      <c r="U93" s="29">
        <v>0</v>
      </c>
    </row>
    <row r="94" spans="1:21" s="15" customFormat="1" ht="12.75" customHeight="1">
      <c r="A94" s="266" t="s">
        <v>178</v>
      </c>
      <c r="B94" s="267"/>
      <c r="C94" s="23"/>
      <c r="D94" s="23"/>
      <c r="E94" s="262" t="s">
        <v>9</v>
      </c>
      <c r="F94" s="263"/>
      <c r="G94" s="24" t="s">
        <v>768</v>
      </c>
      <c r="H94" s="24" t="s">
        <v>768</v>
      </c>
      <c r="I94" s="24" t="s">
        <v>769</v>
      </c>
      <c r="J94" s="24" t="s">
        <v>770</v>
      </c>
      <c r="K94" s="24" t="s">
        <v>771</v>
      </c>
      <c r="L94" s="24" t="s">
        <v>393</v>
      </c>
      <c r="M94" s="24" t="s">
        <v>772</v>
      </c>
      <c r="N94" s="24" t="s">
        <v>156</v>
      </c>
      <c r="O94" s="24" t="s">
        <v>156</v>
      </c>
      <c r="P94" s="24" t="s">
        <v>156</v>
      </c>
      <c r="Q94" s="24" t="s">
        <v>156</v>
      </c>
      <c r="R94" s="24" t="s">
        <v>156</v>
      </c>
      <c r="S94" s="166" t="s">
        <v>156</v>
      </c>
      <c r="T94" s="24">
        <v>0</v>
      </c>
      <c r="U94" s="24" t="s">
        <v>156</v>
      </c>
    </row>
    <row r="95" spans="1:21" s="16" customFormat="1" ht="13.5" customHeight="1">
      <c r="A95" s="25"/>
      <c r="B95" s="26"/>
      <c r="C95" s="27"/>
      <c r="D95" s="27"/>
      <c r="E95" s="264"/>
      <c r="F95" s="265"/>
      <c r="G95" s="29">
        <f>SUM(G97,G107,G111,G125,G173,G183,G191)</f>
        <v>1831711.5499999998</v>
      </c>
      <c r="H95" s="29">
        <f aca="true" t="shared" si="8" ref="H95:R95">SUM(H97,H107,H111,H125,H173,H183,H191)</f>
        <v>1831711.5499999998</v>
      </c>
      <c r="I95" s="29">
        <f t="shared" si="8"/>
        <v>1717448.65</v>
      </c>
      <c r="J95" s="29">
        <f t="shared" si="8"/>
        <v>1287439.75</v>
      </c>
      <c r="K95" s="29">
        <f t="shared" si="8"/>
        <v>430008.9</v>
      </c>
      <c r="L95" s="29">
        <f t="shared" si="8"/>
        <v>13500</v>
      </c>
      <c r="M95" s="29">
        <f t="shared" si="8"/>
        <v>100762.9</v>
      </c>
      <c r="N95" s="29">
        <f t="shared" si="8"/>
        <v>0</v>
      </c>
      <c r="O95" s="29">
        <f t="shared" si="8"/>
        <v>0</v>
      </c>
      <c r="P95" s="29">
        <f t="shared" si="8"/>
        <v>0</v>
      </c>
      <c r="Q95" s="29">
        <f t="shared" si="8"/>
        <v>0</v>
      </c>
      <c r="R95" s="29">
        <f t="shared" si="8"/>
        <v>0</v>
      </c>
      <c r="S95" s="28">
        <v>0</v>
      </c>
      <c r="T95" s="29">
        <v>0</v>
      </c>
      <c r="U95" s="29">
        <v>0</v>
      </c>
    </row>
    <row r="96" spans="1:21" ht="12.75" customHeight="1">
      <c r="A96" s="260"/>
      <c r="B96" s="261"/>
      <c r="C96" s="20" t="s">
        <v>180</v>
      </c>
      <c r="D96" s="20"/>
      <c r="E96" s="262" t="s">
        <v>10</v>
      </c>
      <c r="F96" s="263"/>
      <c r="G96" s="31" t="s">
        <v>394</v>
      </c>
      <c r="H96" s="31" t="s">
        <v>394</v>
      </c>
      <c r="I96" s="31" t="s">
        <v>394</v>
      </c>
      <c r="J96" s="31" t="s">
        <v>394</v>
      </c>
      <c r="K96" s="31" t="s">
        <v>156</v>
      </c>
      <c r="L96" s="31" t="s">
        <v>156</v>
      </c>
      <c r="M96" s="31" t="s">
        <v>156</v>
      </c>
      <c r="N96" s="31" t="s">
        <v>156</v>
      </c>
      <c r="O96" s="31" t="s">
        <v>156</v>
      </c>
      <c r="P96" s="31" t="s">
        <v>156</v>
      </c>
      <c r="Q96" s="31" t="s">
        <v>156</v>
      </c>
      <c r="R96" s="31" t="s">
        <v>156</v>
      </c>
      <c r="S96" s="165" t="s">
        <v>156</v>
      </c>
      <c r="T96" s="31">
        <v>0</v>
      </c>
      <c r="U96" s="31" t="s">
        <v>156</v>
      </c>
    </row>
    <row r="97" spans="1:21" s="16" customFormat="1" ht="12.75">
      <c r="A97" s="25"/>
      <c r="B97" s="26"/>
      <c r="C97" s="27"/>
      <c r="D97" s="27"/>
      <c r="E97" s="264"/>
      <c r="F97" s="265"/>
      <c r="G97" s="29">
        <f>SUM(G99,G101,G103,G105)</f>
        <v>97940.30999999998</v>
      </c>
      <c r="H97" s="29">
        <f aca="true" t="shared" si="9" ref="H97:R97">SUM(H99,H101,H103,H105)</f>
        <v>97940.30999999998</v>
      </c>
      <c r="I97" s="29">
        <f t="shared" si="9"/>
        <v>97940.30999999998</v>
      </c>
      <c r="J97" s="29">
        <f t="shared" si="9"/>
        <v>97940.30999999998</v>
      </c>
      <c r="K97" s="29">
        <f t="shared" si="9"/>
        <v>0</v>
      </c>
      <c r="L97" s="29">
        <f t="shared" si="9"/>
        <v>0</v>
      </c>
      <c r="M97" s="29">
        <f t="shared" si="9"/>
        <v>0</v>
      </c>
      <c r="N97" s="29">
        <f t="shared" si="9"/>
        <v>0</v>
      </c>
      <c r="O97" s="29">
        <f t="shared" si="9"/>
        <v>0</v>
      </c>
      <c r="P97" s="29">
        <f t="shared" si="9"/>
        <v>0</v>
      </c>
      <c r="Q97" s="29">
        <f t="shared" si="9"/>
        <v>0</v>
      </c>
      <c r="R97" s="29">
        <f t="shared" si="9"/>
        <v>0</v>
      </c>
      <c r="S97" s="28">
        <v>0</v>
      </c>
      <c r="T97" s="29">
        <v>0</v>
      </c>
      <c r="U97" s="29">
        <v>0</v>
      </c>
    </row>
    <row r="98" spans="1:21" ht="13.5" customHeight="1">
      <c r="A98" s="260"/>
      <c r="B98" s="261"/>
      <c r="C98" s="20"/>
      <c r="D98" s="20" t="s">
        <v>395</v>
      </c>
      <c r="E98" s="262" t="s">
        <v>63</v>
      </c>
      <c r="F98" s="263"/>
      <c r="G98" s="31" t="s">
        <v>396</v>
      </c>
      <c r="H98" s="31" t="s">
        <v>396</v>
      </c>
      <c r="I98" s="31" t="s">
        <v>396</v>
      </c>
      <c r="J98" s="31" t="s">
        <v>396</v>
      </c>
      <c r="K98" s="31" t="s">
        <v>156</v>
      </c>
      <c r="L98" s="31" t="s">
        <v>156</v>
      </c>
      <c r="M98" s="31" t="s">
        <v>156</v>
      </c>
      <c r="N98" s="31" t="s">
        <v>156</v>
      </c>
      <c r="O98" s="31" t="s">
        <v>156</v>
      </c>
      <c r="P98" s="31" t="s">
        <v>156</v>
      </c>
      <c r="Q98" s="31" t="s">
        <v>156</v>
      </c>
      <c r="R98" s="31" t="s">
        <v>156</v>
      </c>
      <c r="S98" s="165" t="s">
        <v>156</v>
      </c>
      <c r="T98" s="31">
        <v>0</v>
      </c>
      <c r="U98" s="31" t="s">
        <v>156</v>
      </c>
    </row>
    <row r="99" spans="1:21" s="16" customFormat="1" ht="13.5" customHeight="1">
      <c r="A99" s="25"/>
      <c r="B99" s="26"/>
      <c r="C99" s="27"/>
      <c r="D99" s="27"/>
      <c r="E99" s="264"/>
      <c r="F99" s="265"/>
      <c r="G99" s="29">
        <v>72571.27</v>
      </c>
      <c r="H99" s="29">
        <v>72571.27</v>
      </c>
      <c r="I99" s="29">
        <v>72571.27</v>
      </c>
      <c r="J99" s="29">
        <v>72571.27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8">
        <v>0</v>
      </c>
      <c r="T99" s="29">
        <v>0</v>
      </c>
      <c r="U99" s="29">
        <v>0</v>
      </c>
    </row>
    <row r="100" spans="1:21" ht="13.5" customHeight="1">
      <c r="A100" s="260"/>
      <c r="B100" s="261"/>
      <c r="C100" s="20"/>
      <c r="D100" s="20" t="s">
        <v>397</v>
      </c>
      <c r="E100" s="262" t="s">
        <v>68</v>
      </c>
      <c r="F100" s="263"/>
      <c r="G100" s="31" t="s">
        <v>398</v>
      </c>
      <c r="H100" s="31" t="s">
        <v>398</v>
      </c>
      <c r="I100" s="31" t="s">
        <v>398</v>
      </c>
      <c r="J100" s="31" t="s">
        <v>398</v>
      </c>
      <c r="K100" s="31" t="s">
        <v>156</v>
      </c>
      <c r="L100" s="31" t="s">
        <v>156</v>
      </c>
      <c r="M100" s="31" t="s">
        <v>156</v>
      </c>
      <c r="N100" s="31" t="s">
        <v>156</v>
      </c>
      <c r="O100" s="31" t="s">
        <v>156</v>
      </c>
      <c r="P100" s="31" t="s">
        <v>156</v>
      </c>
      <c r="Q100" s="31" t="s">
        <v>156</v>
      </c>
      <c r="R100" s="31" t="s">
        <v>156</v>
      </c>
      <c r="S100" s="165" t="s">
        <v>156</v>
      </c>
      <c r="T100" s="31">
        <v>0</v>
      </c>
      <c r="U100" s="31" t="s">
        <v>156</v>
      </c>
    </row>
    <row r="101" spans="1:21" s="16" customFormat="1" ht="12.75">
      <c r="A101" s="25"/>
      <c r="B101" s="26"/>
      <c r="C101" s="27"/>
      <c r="D101" s="27"/>
      <c r="E101" s="264"/>
      <c r="F101" s="265"/>
      <c r="G101" s="29">
        <v>12819.07</v>
      </c>
      <c r="H101" s="29">
        <v>12819.07</v>
      </c>
      <c r="I101" s="29">
        <v>12819.07</v>
      </c>
      <c r="J101" s="29">
        <v>12819.07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8">
        <v>0</v>
      </c>
      <c r="T101" s="29">
        <v>0</v>
      </c>
      <c r="U101" s="29">
        <v>0</v>
      </c>
    </row>
    <row r="102" spans="1:21" ht="13.5" customHeight="1">
      <c r="A102" s="260"/>
      <c r="B102" s="261"/>
      <c r="C102" s="20"/>
      <c r="D102" s="20" t="s">
        <v>399</v>
      </c>
      <c r="E102" s="262" t="s">
        <v>64</v>
      </c>
      <c r="F102" s="263"/>
      <c r="G102" s="31" t="s">
        <v>400</v>
      </c>
      <c r="H102" s="31" t="s">
        <v>400</v>
      </c>
      <c r="I102" s="31" t="s">
        <v>400</v>
      </c>
      <c r="J102" s="31" t="s">
        <v>400</v>
      </c>
      <c r="K102" s="31" t="s">
        <v>156</v>
      </c>
      <c r="L102" s="31" t="s">
        <v>156</v>
      </c>
      <c r="M102" s="31" t="s">
        <v>156</v>
      </c>
      <c r="N102" s="31" t="s">
        <v>156</v>
      </c>
      <c r="O102" s="31" t="s">
        <v>156</v>
      </c>
      <c r="P102" s="31" t="s">
        <v>156</v>
      </c>
      <c r="Q102" s="31" t="s">
        <v>156</v>
      </c>
      <c r="R102" s="31" t="s">
        <v>156</v>
      </c>
      <c r="S102" s="165" t="s">
        <v>156</v>
      </c>
      <c r="T102" s="31">
        <v>0</v>
      </c>
      <c r="U102" s="31" t="s">
        <v>156</v>
      </c>
    </row>
    <row r="103" spans="1:21" s="16" customFormat="1" ht="13.5" customHeight="1">
      <c r="A103" s="25"/>
      <c r="B103" s="26"/>
      <c r="C103" s="27"/>
      <c r="D103" s="27"/>
      <c r="E103" s="264"/>
      <c r="F103" s="265"/>
      <c r="G103" s="29">
        <v>11672.96</v>
      </c>
      <c r="H103" s="29">
        <v>11672.96</v>
      </c>
      <c r="I103" s="29">
        <v>11672.96</v>
      </c>
      <c r="J103" s="29">
        <v>11672.96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8">
        <v>0</v>
      </c>
      <c r="T103" s="29">
        <v>0</v>
      </c>
      <c r="U103" s="29">
        <v>0</v>
      </c>
    </row>
    <row r="104" spans="1:21" ht="12.75" customHeight="1">
      <c r="A104" s="260"/>
      <c r="B104" s="261"/>
      <c r="C104" s="20"/>
      <c r="D104" s="20" t="s">
        <v>401</v>
      </c>
      <c r="E104" s="262" t="s">
        <v>65</v>
      </c>
      <c r="F104" s="263"/>
      <c r="G104" s="31" t="s">
        <v>402</v>
      </c>
      <c r="H104" s="31" t="s">
        <v>402</v>
      </c>
      <c r="I104" s="31" t="s">
        <v>402</v>
      </c>
      <c r="J104" s="31" t="s">
        <v>402</v>
      </c>
      <c r="K104" s="31" t="s">
        <v>156</v>
      </c>
      <c r="L104" s="31" t="s">
        <v>156</v>
      </c>
      <c r="M104" s="31" t="s">
        <v>156</v>
      </c>
      <c r="N104" s="31" t="s">
        <v>156</v>
      </c>
      <c r="O104" s="31" t="s">
        <v>156</v>
      </c>
      <c r="P104" s="31" t="s">
        <v>156</v>
      </c>
      <c r="Q104" s="31" t="s">
        <v>156</v>
      </c>
      <c r="R104" s="31" t="s">
        <v>156</v>
      </c>
      <c r="S104" s="165" t="s">
        <v>156</v>
      </c>
      <c r="T104" s="31">
        <v>0</v>
      </c>
      <c r="U104" s="31" t="s">
        <v>156</v>
      </c>
    </row>
    <row r="105" spans="1:21" s="16" customFormat="1" ht="12.75">
      <c r="A105" s="25"/>
      <c r="B105" s="26"/>
      <c r="C105" s="27"/>
      <c r="D105" s="27"/>
      <c r="E105" s="264"/>
      <c r="F105" s="265"/>
      <c r="G105" s="29">
        <v>877.01</v>
      </c>
      <c r="H105" s="29">
        <v>877.01</v>
      </c>
      <c r="I105" s="29">
        <v>877.01</v>
      </c>
      <c r="J105" s="29">
        <v>877.01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8">
        <v>0</v>
      </c>
      <c r="T105" s="29">
        <v>0</v>
      </c>
      <c r="U105" s="29">
        <v>0</v>
      </c>
    </row>
    <row r="106" spans="1:21" ht="12.75" customHeight="1">
      <c r="A106" s="260"/>
      <c r="B106" s="261"/>
      <c r="C106" s="20" t="s">
        <v>403</v>
      </c>
      <c r="D106" s="20"/>
      <c r="E106" s="262" t="s">
        <v>404</v>
      </c>
      <c r="F106" s="263"/>
      <c r="G106" s="31" t="s">
        <v>393</v>
      </c>
      <c r="H106" s="31" t="s">
        <v>393</v>
      </c>
      <c r="I106" s="31" t="s">
        <v>156</v>
      </c>
      <c r="J106" s="31" t="s">
        <v>156</v>
      </c>
      <c r="K106" s="31" t="s">
        <v>156</v>
      </c>
      <c r="L106" s="31" t="s">
        <v>393</v>
      </c>
      <c r="M106" s="31" t="s">
        <v>156</v>
      </c>
      <c r="N106" s="31" t="s">
        <v>156</v>
      </c>
      <c r="O106" s="31" t="s">
        <v>156</v>
      </c>
      <c r="P106" s="31" t="s">
        <v>156</v>
      </c>
      <c r="Q106" s="31" t="s">
        <v>156</v>
      </c>
      <c r="R106" s="31" t="s">
        <v>156</v>
      </c>
      <c r="S106" s="165" t="s">
        <v>156</v>
      </c>
      <c r="T106" s="31">
        <v>0</v>
      </c>
      <c r="U106" s="31" t="s">
        <v>156</v>
      </c>
    </row>
    <row r="107" spans="1:21" s="16" customFormat="1" ht="12.75">
      <c r="A107" s="25"/>
      <c r="B107" s="26"/>
      <c r="C107" s="27"/>
      <c r="D107" s="27"/>
      <c r="E107" s="264"/>
      <c r="F107" s="265"/>
      <c r="G107" s="29">
        <f>SUM(G109)</f>
        <v>13500</v>
      </c>
      <c r="H107" s="29">
        <f aca="true" t="shared" si="10" ref="H107:R107">SUM(H109)</f>
        <v>13500</v>
      </c>
      <c r="I107" s="29">
        <f t="shared" si="10"/>
        <v>0</v>
      </c>
      <c r="J107" s="29">
        <f t="shared" si="10"/>
        <v>0</v>
      </c>
      <c r="K107" s="29">
        <f t="shared" si="10"/>
        <v>0</v>
      </c>
      <c r="L107" s="29">
        <f t="shared" si="10"/>
        <v>13500</v>
      </c>
      <c r="M107" s="29">
        <f t="shared" si="10"/>
        <v>0</v>
      </c>
      <c r="N107" s="29">
        <f t="shared" si="10"/>
        <v>0</v>
      </c>
      <c r="O107" s="29">
        <f t="shared" si="10"/>
        <v>0</v>
      </c>
      <c r="P107" s="29">
        <f t="shared" si="10"/>
        <v>0</v>
      </c>
      <c r="Q107" s="29">
        <f t="shared" si="10"/>
        <v>0</v>
      </c>
      <c r="R107" s="29">
        <f t="shared" si="10"/>
        <v>0</v>
      </c>
      <c r="S107" s="28">
        <v>0</v>
      </c>
      <c r="T107" s="29">
        <v>0</v>
      </c>
      <c r="U107" s="29">
        <v>0</v>
      </c>
    </row>
    <row r="108" spans="1:21" ht="18.75" customHeight="1">
      <c r="A108" s="260"/>
      <c r="B108" s="261"/>
      <c r="C108" s="20"/>
      <c r="D108" s="20" t="s">
        <v>405</v>
      </c>
      <c r="E108" s="262" t="s">
        <v>406</v>
      </c>
      <c r="F108" s="263"/>
      <c r="G108" s="31" t="s">
        <v>393</v>
      </c>
      <c r="H108" s="31" t="s">
        <v>393</v>
      </c>
      <c r="I108" s="31" t="s">
        <v>156</v>
      </c>
      <c r="J108" s="31" t="s">
        <v>156</v>
      </c>
      <c r="K108" s="31" t="s">
        <v>156</v>
      </c>
      <c r="L108" s="31" t="s">
        <v>393</v>
      </c>
      <c r="M108" s="31" t="s">
        <v>156</v>
      </c>
      <c r="N108" s="31" t="s">
        <v>156</v>
      </c>
      <c r="O108" s="31" t="s">
        <v>156</v>
      </c>
      <c r="P108" s="31" t="s">
        <v>156</v>
      </c>
      <c r="Q108" s="31" t="s">
        <v>156</v>
      </c>
      <c r="R108" s="31" t="s">
        <v>156</v>
      </c>
      <c r="S108" s="165" t="s">
        <v>156</v>
      </c>
      <c r="T108" s="31">
        <v>0</v>
      </c>
      <c r="U108" s="31" t="s">
        <v>156</v>
      </c>
    </row>
    <row r="109" spans="1:21" s="16" customFormat="1" ht="12.75">
      <c r="A109" s="25"/>
      <c r="B109" s="26"/>
      <c r="C109" s="27"/>
      <c r="D109" s="27"/>
      <c r="E109" s="264"/>
      <c r="F109" s="265"/>
      <c r="G109" s="29">
        <v>13500</v>
      </c>
      <c r="H109" s="29">
        <v>13500</v>
      </c>
      <c r="I109" s="29">
        <v>0</v>
      </c>
      <c r="J109" s="29">
        <v>0</v>
      </c>
      <c r="K109" s="29">
        <v>0</v>
      </c>
      <c r="L109" s="29">
        <v>13500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8">
        <v>0</v>
      </c>
      <c r="T109" s="29">
        <v>0</v>
      </c>
      <c r="U109" s="29">
        <v>0</v>
      </c>
    </row>
    <row r="110" spans="1:21" ht="13.5" customHeight="1">
      <c r="A110" s="260"/>
      <c r="B110" s="261"/>
      <c r="C110" s="20" t="s">
        <v>407</v>
      </c>
      <c r="D110" s="20"/>
      <c r="E110" s="262" t="s">
        <v>66</v>
      </c>
      <c r="F110" s="263"/>
      <c r="G110" s="31" t="s">
        <v>408</v>
      </c>
      <c r="H110" s="31" t="s">
        <v>408</v>
      </c>
      <c r="I110" s="31" t="s">
        <v>409</v>
      </c>
      <c r="J110" s="31" t="s">
        <v>156</v>
      </c>
      <c r="K110" s="31" t="s">
        <v>409</v>
      </c>
      <c r="L110" s="31" t="s">
        <v>156</v>
      </c>
      <c r="M110" s="31" t="s">
        <v>410</v>
      </c>
      <c r="N110" s="31" t="s">
        <v>156</v>
      </c>
      <c r="O110" s="31" t="s">
        <v>156</v>
      </c>
      <c r="P110" s="31" t="s">
        <v>156</v>
      </c>
      <c r="Q110" s="31" t="s">
        <v>156</v>
      </c>
      <c r="R110" s="31" t="s">
        <v>156</v>
      </c>
      <c r="S110" s="165" t="s">
        <v>156</v>
      </c>
      <c r="T110" s="31">
        <v>0</v>
      </c>
      <c r="U110" s="31" t="s">
        <v>156</v>
      </c>
    </row>
    <row r="111" spans="1:21" s="16" customFormat="1" ht="13.5" customHeight="1">
      <c r="A111" s="25"/>
      <c r="B111" s="26"/>
      <c r="C111" s="27"/>
      <c r="D111" s="27"/>
      <c r="E111" s="264"/>
      <c r="F111" s="265"/>
      <c r="G111" s="29">
        <f>SUM(G113,G115,G117,G119,G121,G123)</f>
        <v>57118.93</v>
      </c>
      <c r="H111" s="29">
        <f aca="true" t="shared" si="11" ref="H111:R111">SUM(H113,H115,H117,H119,H121,H123)</f>
        <v>57118.93</v>
      </c>
      <c r="I111" s="29">
        <f t="shared" si="11"/>
        <v>795.75</v>
      </c>
      <c r="J111" s="29">
        <f t="shared" si="11"/>
        <v>0</v>
      </c>
      <c r="K111" s="29">
        <f t="shared" si="11"/>
        <v>795.75</v>
      </c>
      <c r="L111" s="29">
        <f t="shared" si="11"/>
        <v>0</v>
      </c>
      <c r="M111" s="29">
        <f t="shared" si="11"/>
        <v>56323.18</v>
      </c>
      <c r="N111" s="29">
        <f t="shared" si="11"/>
        <v>0</v>
      </c>
      <c r="O111" s="29">
        <f t="shared" si="11"/>
        <v>0</v>
      </c>
      <c r="P111" s="29">
        <f t="shared" si="11"/>
        <v>0</v>
      </c>
      <c r="Q111" s="29">
        <f t="shared" si="11"/>
        <v>0</v>
      </c>
      <c r="R111" s="29">
        <f t="shared" si="11"/>
        <v>0</v>
      </c>
      <c r="S111" s="28" t="s">
        <v>156</v>
      </c>
      <c r="T111" s="29">
        <v>0</v>
      </c>
      <c r="U111" s="29" t="s">
        <v>156</v>
      </c>
    </row>
    <row r="112" spans="1:21" ht="13.5" customHeight="1">
      <c r="A112" s="260"/>
      <c r="B112" s="261"/>
      <c r="C112" s="20"/>
      <c r="D112" s="20" t="s">
        <v>411</v>
      </c>
      <c r="E112" s="262" t="s">
        <v>412</v>
      </c>
      <c r="F112" s="263"/>
      <c r="G112" s="31" t="s">
        <v>410</v>
      </c>
      <c r="H112" s="31" t="s">
        <v>410</v>
      </c>
      <c r="I112" s="31" t="s">
        <v>156</v>
      </c>
      <c r="J112" s="31" t="s">
        <v>156</v>
      </c>
      <c r="K112" s="31" t="s">
        <v>156</v>
      </c>
      <c r="L112" s="31" t="s">
        <v>156</v>
      </c>
      <c r="M112" s="31" t="s">
        <v>410</v>
      </c>
      <c r="N112" s="31" t="s">
        <v>156</v>
      </c>
      <c r="O112" s="31" t="s">
        <v>156</v>
      </c>
      <c r="P112" s="31" t="s">
        <v>156</v>
      </c>
      <c r="Q112" s="31" t="s">
        <v>156</v>
      </c>
      <c r="R112" s="31" t="s">
        <v>156</v>
      </c>
      <c r="S112" s="165" t="s">
        <v>156</v>
      </c>
      <c r="T112" s="31">
        <v>0</v>
      </c>
      <c r="U112" s="31" t="s">
        <v>156</v>
      </c>
    </row>
    <row r="113" spans="1:21" s="16" customFormat="1" ht="13.5" customHeight="1">
      <c r="A113" s="25"/>
      <c r="B113" s="26"/>
      <c r="C113" s="27"/>
      <c r="D113" s="27"/>
      <c r="E113" s="264"/>
      <c r="F113" s="265"/>
      <c r="G113" s="29">
        <v>56323.18</v>
      </c>
      <c r="H113" s="29">
        <v>56323.18</v>
      </c>
      <c r="I113" s="29">
        <v>0</v>
      </c>
      <c r="J113" s="29">
        <v>0</v>
      </c>
      <c r="K113" s="29">
        <v>0</v>
      </c>
      <c r="L113" s="29">
        <v>0</v>
      </c>
      <c r="M113" s="29">
        <v>56323.18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8" t="s">
        <v>156</v>
      </c>
      <c r="T113" s="29">
        <v>0</v>
      </c>
      <c r="U113" s="29" t="s">
        <v>156</v>
      </c>
    </row>
    <row r="114" spans="1:21" ht="13.5" customHeight="1">
      <c r="A114" s="260"/>
      <c r="B114" s="261"/>
      <c r="C114" s="20"/>
      <c r="D114" s="20" t="s">
        <v>365</v>
      </c>
      <c r="E114" s="262" t="s">
        <v>52</v>
      </c>
      <c r="F114" s="263"/>
      <c r="G114" s="31" t="s">
        <v>306</v>
      </c>
      <c r="H114" s="31" t="s">
        <v>306</v>
      </c>
      <c r="I114" s="31" t="s">
        <v>306</v>
      </c>
      <c r="J114" s="31" t="s">
        <v>156</v>
      </c>
      <c r="K114" s="31" t="s">
        <v>306</v>
      </c>
      <c r="L114" s="31" t="s">
        <v>156</v>
      </c>
      <c r="M114" s="31" t="s">
        <v>156</v>
      </c>
      <c r="N114" s="31" t="s">
        <v>156</v>
      </c>
      <c r="O114" s="31" t="s">
        <v>156</v>
      </c>
      <c r="P114" s="31" t="s">
        <v>156</v>
      </c>
      <c r="Q114" s="31" t="s">
        <v>156</v>
      </c>
      <c r="R114" s="31" t="s">
        <v>156</v>
      </c>
      <c r="S114" s="165" t="s">
        <v>156</v>
      </c>
      <c r="T114" s="31">
        <v>0</v>
      </c>
      <c r="U114" s="31" t="s">
        <v>156</v>
      </c>
    </row>
    <row r="115" spans="1:21" s="16" customFormat="1" ht="13.5" customHeight="1">
      <c r="A115" s="25"/>
      <c r="B115" s="26"/>
      <c r="C115" s="27"/>
      <c r="D115" s="27"/>
      <c r="E115" s="264"/>
      <c r="F115" s="265"/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8" t="s">
        <v>156</v>
      </c>
      <c r="T115" s="29">
        <v>0</v>
      </c>
      <c r="U115" s="29" t="s">
        <v>156</v>
      </c>
    </row>
    <row r="116" spans="1:21" ht="13.5" customHeight="1">
      <c r="A116" s="260"/>
      <c r="B116" s="261"/>
      <c r="C116" s="20"/>
      <c r="D116" s="20" t="s">
        <v>413</v>
      </c>
      <c r="E116" s="262" t="s">
        <v>81</v>
      </c>
      <c r="F116" s="263"/>
      <c r="G116" s="31" t="s">
        <v>414</v>
      </c>
      <c r="H116" s="31" t="s">
        <v>414</v>
      </c>
      <c r="I116" s="31" t="s">
        <v>414</v>
      </c>
      <c r="J116" s="31" t="s">
        <v>156</v>
      </c>
      <c r="K116" s="31" t="s">
        <v>414</v>
      </c>
      <c r="L116" s="31" t="s">
        <v>156</v>
      </c>
      <c r="M116" s="31" t="s">
        <v>156</v>
      </c>
      <c r="N116" s="31" t="s">
        <v>156</v>
      </c>
      <c r="O116" s="31" t="s">
        <v>156</v>
      </c>
      <c r="P116" s="31" t="s">
        <v>156</v>
      </c>
      <c r="Q116" s="31" t="s">
        <v>156</v>
      </c>
      <c r="R116" s="31" t="s">
        <v>156</v>
      </c>
      <c r="S116" s="165" t="s">
        <v>156</v>
      </c>
      <c r="T116" s="31">
        <v>0</v>
      </c>
      <c r="U116" s="31" t="s">
        <v>156</v>
      </c>
    </row>
    <row r="117" spans="1:21" s="16" customFormat="1" ht="13.5" customHeight="1">
      <c r="A117" s="25"/>
      <c r="B117" s="26"/>
      <c r="C117" s="27"/>
      <c r="D117" s="27"/>
      <c r="E117" s="264"/>
      <c r="F117" s="265"/>
      <c r="G117" s="29">
        <v>488.25</v>
      </c>
      <c r="H117" s="29">
        <v>488.25</v>
      </c>
      <c r="I117" s="29">
        <v>488.25</v>
      </c>
      <c r="J117" s="29">
        <v>0</v>
      </c>
      <c r="K117" s="29">
        <v>488.25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8" t="s">
        <v>156</v>
      </c>
      <c r="T117" s="29">
        <v>0</v>
      </c>
      <c r="U117" s="29" t="s">
        <v>156</v>
      </c>
    </row>
    <row r="118" spans="1:21" ht="13.5" customHeight="1">
      <c r="A118" s="260"/>
      <c r="B118" s="261"/>
      <c r="C118" s="20"/>
      <c r="D118" s="20" t="s">
        <v>364</v>
      </c>
      <c r="E118" s="262" t="s">
        <v>50</v>
      </c>
      <c r="F118" s="263"/>
      <c r="G118" s="31" t="s">
        <v>190</v>
      </c>
      <c r="H118" s="31" t="s">
        <v>190</v>
      </c>
      <c r="I118" s="31" t="s">
        <v>190</v>
      </c>
      <c r="J118" s="31" t="s">
        <v>156</v>
      </c>
      <c r="K118" s="31" t="s">
        <v>190</v>
      </c>
      <c r="L118" s="31" t="s">
        <v>156</v>
      </c>
      <c r="M118" s="31" t="s">
        <v>156</v>
      </c>
      <c r="N118" s="31" t="s">
        <v>156</v>
      </c>
      <c r="O118" s="31" t="s">
        <v>156</v>
      </c>
      <c r="P118" s="31" t="s">
        <v>156</v>
      </c>
      <c r="Q118" s="31" t="s">
        <v>156</v>
      </c>
      <c r="R118" s="31" t="s">
        <v>156</v>
      </c>
      <c r="S118" s="165" t="s">
        <v>156</v>
      </c>
      <c r="T118" s="31">
        <v>0</v>
      </c>
      <c r="U118" s="31" t="s">
        <v>156</v>
      </c>
    </row>
    <row r="119" spans="1:21" s="16" customFormat="1" ht="13.5" customHeight="1">
      <c r="A119" s="25"/>
      <c r="B119" s="26"/>
      <c r="C119" s="27"/>
      <c r="D119" s="27"/>
      <c r="E119" s="264"/>
      <c r="F119" s="265"/>
      <c r="G119" s="29">
        <v>307.5</v>
      </c>
      <c r="H119" s="29">
        <v>307.5</v>
      </c>
      <c r="I119" s="29">
        <v>307.5</v>
      </c>
      <c r="J119" s="29">
        <v>0</v>
      </c>
      <c r="K119" s="29">
        <v>307.5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8" t="s">
        <v>156</v>
      </c>
      <c r="T119" s="29">
        <v>0</v>
      </c>
      <c r="U119" s="29" t="s">
        <v>156</v>
      </c>
    </row>
    <row r="120" spans="1:21" ht="13.5" customHeight="1">
      <c r="A120" s="260"/>
      <c r="B120" s="261"/>
      <c r="C120" s="20"/>
      <c r="D120" s="20" t="s">
        <v>415</v>
      </c>
      <c r="E120" s="262" t="s">
        <v>56</v>
      </c>
      <c r="F120" s="263"/>
      <c r="G120" s="31" t="s">
        <v>218</v>
      </c>
      <c r="H120" s="31" t="s">
        <v>218</v>
      </c>
      <c r="I120" s="31" t="s">
        <v>218</v>
      </c>
      <c r="J120" s="31" t="s">
        <v>156</v>
      </c>
      <c r="K120" s="31" t="s">
        <v>218</v>
      </c>
      <c r="L120" s="31" t="s">
        <v>156</v>
      </c>
      <c r="M120" s="31" t="s">
        <v>156</v>
      </c>
      <c r="N120" s="31" t="s">
        <v>156</v>
      </c>
      <c r="O120" s="31" t="s">
        <v>156</v>
      </c>
      <c r="P120" s="31" t="s">
        <v>156</v>
      </c>
      <c r="Q120" s="31" t="s">
        <v>156</v>
      </c>
      <c r="R120" s="31" t="s">
        <v>156</v>
      </c>
      <c r="S120" s="165" t="s">
        <v>156</v>
      </c>
      <c r="T120" s="31">
        <v>0</v>
      </c>
      <c r="U120" s="31" t="s">
        <v>156</v>
      </c>
    </row>
    <row r="121" spans="1:21" s="16" customFormat="1" ht="13.5" customHeight="1">
      <c r="A121" s="25"/>
      <c r="B121" s="26"/>
      <c r="C121" s="27"/>
      <c r="D121" s="27"/>
      <c r="E121" s="264"/>
      <c r="F121" s="265"/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8" t="s">
        <v>156</v>
      </c>
      <c r="T121" s="29">
        <v>0</v>
      </c>
      <c r="U121" s="29" t="s">
        <v>156</v>
      </c>
    </row>
    <row r="122" spans="1:21" ht="13.5" customHeight="1">
      <c r="A122" s="260"/>
      <c r="B122" s="261"/>
      <c r="C122" s="20"/>
      <c r="D122" s="20" t="s">
        <v>416</v>
      </c>
      <c r="E122" s="262" t="s">
        <v>72</v>
      </c>
      <c r="F122" s="263"/>
      <c r="G122" s="31" t="s">
        <v>218</v>
      </c>
      <c r="H122" s="31" t="s">
        <v>218</v>
      </c>
      <c r="I122" s="31" t="s">
        <v>218</v>
      </c>
      <c r="J122" s="31" t="s">
        <v>156</v>
      </c>
      <c r="K122" s="31" t="s">
        <v>218</v>
      </c>
      <c r="L122" s="31" t="s">
        <v>156</v>
      </c>
      <c r="M122" s="31" t="s">
        <v>156</v>
      </c>
      <c r="N122" s="31" t="s">
        <v>156</v>
      </c>
      <c r="O122" s="31" t="s">
        <v>156</v>
      </c>
      <c r="P122" s="31" t="s">
        <v>156</v>
      </c>
      <c r="Q122" s="31" t="s">
        <v>156</v>
      </c>
      <c r="R122" s="31" t="s">
        <v>156</v>
      </c>
      <c r="S122" s="165" t="s">
        <v>156</v>
      </c>
      <c r="T122" s="31">
        <v>0</v>
      </c>
      <c r="U122" s="31" t="s">
        <v>156</v>
      </c>
    </row>
    <row r="123" spans="1:21" s="16" customFormat="1" ht="13.5" customHeight="1">
      <c r="A123" s="25"/>
      <c r="B123" s="26"/>
      <c r="C123" s="27"/>
      <c r="D123" s="27"/>
      <c r="E123" s="264"/>
      <c r="F123" s="265"/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8" t="s">
        <v>156</v>
      </c>
      <c r="T123" s="29">
        <v>0</v>
      </c>
      <c r="U123" s="29" t="s">
        <v>156</v>
      </c>
    </row>
    <row r="124" spans="1:21" ht="13.5" customHeight="1">
      <c r="A124" s="260"/>
      <c r="B124" s="261"/>
      <c r="C124" s="20" t="s">
        <v>417</v>
      </c>
      <c r="D124" s="20"/>
      <c r="E124" s="262" t="s">
        <v>67</v>
      </c>
      <c r="F124" s="263"/>
      <c r="G124" s="31" t="s">
        <v>773</v>
      </c>
      <c r="H124" s="31" t="s">
        <v>773</v>
      </c>
      <c r="I124" s="31" t="s">
        <v>774</v>
      </c>
      <c r="J124" s="31" t="s">
        <v>775</v>
      </c>
      <c r="K124" s="31" t="s">
        <v>776</v>
      </c>
      <c r="L124" s="31" t="s">
        <v>156</v>
      </c>
      <c r="M124" s="31" t="s">
        <v>418</v>
      </c>
      <c r="N124" s="31" t="s">
        <v>156</v>
      </c>
      <c r="O124" s="31" t="s">
        <v>156</v>
      </c>
      <c r="P124" s="31" t="s">
        <v>156</v>
      </c>
      <c r="Q124" s="31" t="s">
        <v>156</v>
      </c>
      <c r="R124" s="31" t="s">
        <v>156</v>
      </c>
      <c r="S124" s="165" t="s">
        <v>156</v>
      </c>
      <c r="T124" s="31">
        <v>0</v>
      </c>
      <c r="U124" s="31" t="s">
        <v>156</v>
      </c>
    </row>
    <row r="125" spans="1:21" s="16" customFormat="1" ht="13.5" customHeight="1">
      <c r="A125" s="25"/>
      <c r="B125" s="26"/>
      <c r="C125" s="27"/>
      <c r="D125" s="27"/>
      <c r="E125" s="264"/>
      <c r="F125" s="265"/>
      <c r="G125" s="29">
        <f>SUM(G127,G129,G131,G133,G135,G137,G139,G141,G143,G145,G147,G149,G151,G153,G155,G157,G159,G161,G163,G165,G167,G169,G171)</f>
        <v>1567578.7599999998</v>
      </c>
      <c r="H125" s="29">
        <f aca="true" t="shared" si="12" ref="H125:R125">SUM(H127,H129,H131,H133,H135,H137,H139,H141,H143,H145,H147,H149,H151,H153,H155,H157,H159,H161,H163,H165,H167,H169,H171)</f>
        <v>1567578.7599999998</v>
      </c>
      <c r="I125" s="29">
        <f t="shared" si="12"/>
        <v>1545855.2599999998</v>
      </c>
      <c r="J125" s="29">
        <f t="shared" si="12"/>
        <v>1188179.97</v>
      </c>
      <c r="K125" s="29">
        <f t="shared" si="12"/>
        <v>357675.29</v>
      </c>
      <c r="L125" s="29">
        <f t="shared" si="12"/>
        <v>0</v>
      </c>
      <c r="M125" s="29">
        <f t="shared" si="12"/>
        <v>21723.5</v>
      </c>
      <c r="N125" s="29">
        <f t="shared" si="12"/>
        <v>0</v>
      </c>
      <c r="O125" s="29">
        <f t="shared" si="12"/>
        <v>0</v>
      </c>
      <c r="P125" s="29">
        <f t="shared" si="12"/>
        <v>0</v>
      </c>
      <c r="Q125" s="29">
        <f t="shared" si="12"/>
        <v>0</v>
      </c>
      <c r="R125" s="29">
        <f t="shared" si="12"/>
        <v>0</v>
      </c>
      <c r="S125" s="28" t="s">
        <v>156</v>
      </c>
      <c r="T125" s="29">
        <v>0</v>
      </c>
      <c r="U125" s="29" t="s">
        <v>156</v>
      </c>
    </row>
    <row r="126" spans="1:21" ht="13.5" customHeight="1">
      <c r="A126" s="260"/>
      <c r="B126" s="261"/>
      <c r="C126" s="20"/>
      <c r="D126" s="20" t="s">
        <v>379</v>
      </c>
      <c r="E126" s="262" t="s">
        <v>380</v>
      </c>
      <c r="F126" s="263"/>
      <c r="G126" s="31" t="s">
        <v>418</v>
      </c>
      <c r="H126" s="31" t="s">
        <v>418</v>
      </c>
      <c r="I126" s="31" t="s">
        <v>156</v>
      </c>
      <c r="J126" s="31" t="s">
        <v>156</v>
      </c>
      <c r="K126" s="31" t="s">
        <v>156</v>
      </c>
      <c r="L126" s="31" t="s">
        <v>156</v>
      </c>
      <c r="M126" s="31" t="s">
        <v>418</v>
      </c>
      <c r="N126" s="31" t="s">
        <v>156</v>
      </c>
      <c r="O126" s="31" t="s">
        <v>156</v>
      </c>
      <c r="P126" s="31" t="s">
        <v>156</v>
      </c>
      <c r="Q126" s="31" t="s">
        <v>156</v>
      </c>
      <c r="R126" s="31" t="s">
        <v>156</v>
      </c>
      <c r="S126" s="165" t="s">
        <v>156</v>
      </c>
      <c r="T126" s="31">
        <v>0</v>
      </c>
      <c r="U126" s="31" t="s">
        <v>156</v>
      </c>
    </row>
    <row r="127" spans="1:21" s="16" customFormat="1" ht="13.5" customHeight="1">
      <c r="A127" s="25"/>
      <c r="B127" s="26"/>
      <c r="C127" s="27"/>
      <c r="D127" s="27"/>
      <c r="E127" s="264"/>
      <c r="F127" s="265"/>
      <c r="G127" s="29">
        <v>21723.5</v>
      </c>
      <c r="H127" s="29">
        <v>21723.5</v>
      </c>
      <c r="I127" s="29">
        <v>0</v>
      </c>
      <c r="J127" s="29">
        <v>0</v>
      </c>
      <c r="K127" s="29">
        <v>0</v>
      </c>
      <c r="L127" s="29">
        <v>0</v>
      </c>
      <c r="M127" s="29">
        <v>21723.5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8" t="s">
        <v>156</v>
      </c>
      <c r="T127" s="29">
        <v>0</v>
      </c>
      <c r="U127" s="29" t="s">
        <v>156</v>
      </c>
    </row>
    <row r="128" spans="1:21" ht="13.5" customHeight="1">
      <c r="A128" s="260"/>
      <c r="B128" s="261"/>
      <c r="C128" s="20"/>
      <c r="D128" s="20" t="s">
        <v>395</v>
      </c>
      <c r="E128" s="262" t="s">
        <v>63</v>
      </c>
      <c r="F128" s="263"/>
      <c r="G128" s="31" t="s">
        <v>419</v>
      </c>
      <c r="H128" s="31" t="s">
        <v>419</v>
      </c>
      <c r="I128" s="31" t="s">
        <v>419</v>
      </c>
      <c r="J128" s="31" t="s">
        <v>419</v>
      </c>
      <c r="K128" s="31" t="s">
        <v>156</v>
      </c>
      <c r="L128" s="31" t="s">
        <v>156</v>
      </c>
      <c r="M128" s="31" t="s">
        <v>156</v>
      </c>
      <c r="N128" s="31" t="s">
        <v>156</v>
      </c>
      <c r="O128" s="31" t="s">
        <v>156</v>
      </c>
      <c r="P128" s="31" t="s">
        <v>156</v>
      </c>
      <c r="Q128" s="31" t="s">
        <v>156</v>
      </c>
      <c r="R128" s="31" t="s">
        <v>156</v>
      </c>
      <c r="S128" s="165" t="s">
        <v>156</v>
      </c>
      <c r="T128" s="31">
        <v>0</v>
      </c>
      <c r="U128" s="31" t="s">
        <v>156</v>
      </c>
    </row>
    <row r="129" spans="1:21" s="16" customFormat="1" ht="13.5" customHeight="1">
      <c r="A129" s="25"/>
      <c r="B129" s="26"/>
      <c r="C129" s="27"/>
      <c r="D129" s="27"/>
      <c r="E129" s="264"/>
      <c r="F129" s="265"/>
      <c r="G129" s="29">
        <v>844802.04</v>
      </c>
      <c r="H129" s="29">
        <v>844802.04</v>
      </c>
      <c r="I129" s="29">
        <v>844802.04</v>
      </c>
      <c r="J129" s="29">
        <v>844802.04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8" t="s">
        <v>156</v>
      </c>
      <c r="T129" s="29">
        <v>0</v>
      </c>
      <c r="U129" s="29" t="s">
        <v>156</v>
      </c>
    </row>
    <row r="130" spans="1:21" ht="13.5" customHeight="1">
      <c r="A130" s="260"/>
      <c r="B130" s="261"/>
      <c r="C130" s="20"/>
      <c r="D130" s="20" t="s">
        <v>397</v>
      </c>
      <c r="E130" s="262" t="s">
        <v>68</v>
      </c>
      <c r="F130" s="263"/>
      <c r="G130" s="31" t="s">
        <v>420</v>
      </c>
      <c r="H130" s="31" t="s">
        <v>420</v>
      </c>
      <c r="I130" s="31" t="s">
        <v>420</v>
      </c>
      <c r="J130" s="31" t="s">
        <v>420</v>
      </c>
      <c r="K130" s="31" t="s">
        <v>156</v>
      </c>
      <c r="L130" s="31" t="s">
        <v>156</v>
      </c>
      <c r="M130" s="31" t="s">
        <v>156</v>
      </c>
      <c r="N130" s="31" t="s">
        <v>156</v>
      </c>
      <c r="O130" s="31" t="s">
        <v>156</v>
      </c>
      <c r="P130" s="31" t="s">
        <v>156</v>
      </c>
      <c r="Q130" s="31" t="s">
        <v>156</v>
      </c>
      <c r="R130" s="31" t="s">
        <v>156</v>
      </c>
      <c r="S130" s="165" t="s">
        <v>156</v>
      </c>
      <c r="T130" s="31">
        <v>0</v>
      </c>
      <c r="U130" s="31" t="s">
        <v>156</v>
      </c>
    </row>
    <row r="131" spans="1:21" s="16" customFormat="1" ht="13.5" customHeight="1">
      <c r="A131" s="25"/>
      <c r="B131" s="26"/>
      <c r="C131" s="27"/>
      <c r="D131" s="27"/>
      <c r="E131" s="264"/>
      <c r="F131" s="265"/>
      <c r="G131" s="29">
        <v>146654.87</v>
      </c>
      <c r="H131" s="29">
        <v>146654.87</v>
      </c>
      <c r="I131" s="29">
        <v>146654.87</v>
      </c>
      <c r="J131" s="29">
        <v>146654.87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8" t="s">
        <v>156</v>
      </c>
      <c r="T131" s="29">
        <v>0</v>
      </c>
      <c r="U131" s="29" t="s">
        <v>156</v>
      </c>
    </row>
    <row r="132" spans="1:21" ht="13.5" customHeight="1">
      <c r="A132" s="260"/>
      <c r="B132" s="261"/>
      <c r="C132" s="20"/>
      <c r="D132" s="20" t="s">
        <v>399</v>
      </c>
      <c r="E132" s="262" t="s">
        <v>64</v>
      </c>
      <c r="F132" s="263"/>
      <c r="G132" s="31" t="s">
        <v>421</v>
      </c>
      <c r="H132" s="31" t="s">
        <v>421</v>
      </c>
      <c r="I132" s="31" t="s">
        <v>421</v>
      </c>
      <c r="J132" s="31" t="s">
        <v>421</v>
      </c>
      <c r="K132" s="31" t="s">
        <v>156</v>
      </c>
      <c r="L132" s="31" t="s">
        <v>156</v>
      </c>
      <c r="M132" s="31" t="s">
        <v>156</v>
      </c>
      <c r="N132" s="31" t="s">
        <v>156</v>
      </c>
      <c r="O132" s="31" t="s">
        <v>156</v>
      </c>
      <c r="P132" s="31" t="s">
        <v>156</v>
      </c>
      <c r="Q132" s="31" t="s">
        <v>156</v>
      </c>
      <c r="R132" s="31" t="s">
        <v>156</v>
      </c>
      <c r="S132" s="165" t="s">
        <v>156</v>
      </c>
      <c r="T132" s="31">
        <v>0</v>
      </c>
      <c r="U132" s="31" t="s">
        <v>156</v>
      </c>
    </row>
    <row r="133" spans="1:21" s="16" customFormat="1" ht="13.5" customHeight="1">
      <c r="A133" s="25"/>
      <c r="B133" s="26"/>
      <c r="C133" s="27"/>
      <c r="D133" s="27"/>
      <c r="E133" s="264"/>
      <c r="F133" s="265"/>
      <c r="G133" s="29">
        <v>141875.4</v>
      </c>
      <c r="H133" s="29">
        <v>141875.4</v>
      </c>
      <c r="I133" s="29">
        <v>141875.4</v>
      </c>
      <c r="J133" s="29">
        <v>141875.4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8" t="s">
        <v>156</v>
      </c>
      <c r="T133" s="29">
        <v>0</v>
      </c>
      <c r="U133" s="29" t="s">
        <v>156</v>
      </c>
    </row>
    <row r="134" spans="1:21" ht="13.5" customHeight="1">
      <c r="A134" s="260"/>
      <c r="B134" s="261"/>
      <c r="C134" s="20"/>
      <c r="D134" s="20" t="s">
        <v>401</v>
      </c>
      <c r="E134" s="262" t="s">
        <v>65</v>
      </c>
      <c r="F134" s="263"/>
      <c r="G134" s="31" t="s">
        <v>422</v>
      </c>
      <c r="H134" s="31" t="s">
        <v>422</v>
      </c>
      <c r="I134" s="31" t="s">
        <v>422</v>
      </c>
      <c r="J134" s="31" t="s">
        <v>422</v>
      </c>
      <c r="K134" s="31" t="s">
        <v>156</v>
      </c>
      <c r="L134" s="31" t="s">
        <v>156</v>
      </c>
      <c r="M134" s="31" t="s">
        <v>156</v>
      </c>
      <c r="N134" s="31" t="s">
        <v>156</v>
      </c>
      <c r="O134" s="31" t="s">
        <v>156</v>
      </c>
      <c r="P134" s="31" t="s">
        <v>156</v>
      </c>
      <c r="Q134" s="31" t="s">
        <v>156</v>
      </c>
      <c r="R134" s="31" t="s">
        <v>156</v>
      </c>
      <c r="S134" s="165" t="s">
        <v>156</v>
      </c>
      <c r="T134" s="31">
        <v>0</v>
      </c>
      <c r="U134" s="31" t="s">
        <v>156</v>
      </c>
    </row>
    <row r="135" spans="1:21" s="16" customFormat="1" ht="13.5" customHeight="1">
      <c r="A135" s="25"/>
      <c r="B135" s="26"/>
      <c r="C135" s="27"/>
      <c r="D135" s="27"/>
      <c r="E135" s="264"/>
      <c r="F135" s="265"/>
      <c r="G135" s="29">
        <v>18942.68</v>
      </c>
      <c r="H135" s="29">
        <v>18942.68</v>
      </c>
      <c r="I135" s="29">
        <v>18942.68</v>
      </c>
      <c r="J135" s="29">
        <v>18942.68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8" t="s">
        <v>156</v>
      </c>
      <c r="T135" s="29">
        <v>0</v>
      </c>
      <c r="U135" s="29" t="s">
        <v>156</v>
      </c>
    </row>
    <row r="136" spans="1:21" ht="12.75" customHeight="1">
      <c r="A136" s="260"/>
      <c r="B136" s="261"/>
      <c r="C136" s="20"/>
      <c r="D136" s="20" t="s">
        <v>423</v>
      </c>
      <c r="E136" s="262" t="s">
        <v>69</v>
      </c>
      <c r="F136" s="263"/>
      <c r="G136" s="31" t="s">
        <v>209</v>
      </c>
      <c r="H136" s="31" t="s">
        <v>209</v>
      </c>
      <c r="I136" s="31" t="s">
        <v>209</v>
      </c>
      <c r="J136" s="31" t="s">
        <v>156</v>
      </c>
      <c r="K136" s="31" t="s">
        <v>209</v>
      </c>
      <c r="L136" s="31" t="s">
        <v>156</v>
      </c>
      <c r="M136" s="31" t="s">
        <v>156</v>
      </c>
      <c r="N136" s="31" t="s">
        <v>156</v>
      </c>
      <c r="O136" s="31" t="s">
        <v>156</v>
      </c>
      <c r="P136" s="31" t="s">
        <v>156</v>
      </c>
      <c r="Q136" s="31" t="s">
        <v>156</v>
      </c>
      <c r="R136" s="31" t="s">
        <v>156</v>
      </c>
      <c r="S136" s="165" t="s">
        <v>156</v>
      </c>
      <c r="T136" s="31">
        <v>0</v>
      </c>
      <c r="U136" s="31" t="s">
        <v>156</v>
      </c>
    </row>
    <row r="137" spans="1:21" s="16" customFormat="1" ht="12.75" customHeight="1">
      <c r="A137" s="25"/>
      <c r="B137" s="26"/>
      <c r="C137" s="27"/>
      <c r="D137" s="27"/>
      <c r="E137" s="264"/>
      <c r="F137" s="265"/>
      <c r="G137" s="29">
        <v>26948</v>
      </c>
      <c r="H137" s="29">
        <v>26948</v>
      </c>
      <c r="I137" s="29">
        <v>26948</v>
      </c>
      <c r="J137" s="29">
        <v>0</v>
      </c>
      <c r="K137" s="29">
        <v>26948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8" t="s">
        <v>156</v>
      </c>
      <c r="T137" s="29">
        <v>0</v>
      </c>
      <c r="U137" s="29" t="s">
        <v>156</v>
      </c>
    </row>
    <row r="138" spans="1:21" ht="12.75" customHeight="1">
      <c r="A138" s="260"/>
      <c r="B138" s="261"/>
      <c r="C138" s="20"/>
      <c r="D138" s="20" t="s">
        <v>424</v>
      </c>
      <c r="E138" s="262" t="s">
        <v>70</v>
      </c>
      <c r="F138" s="263"/>
      <c r="G138" s="31" t="s">
        <v>777</v>
      </c>
      <c r="H138" s="31" t="s">
        <v>777</v>
      </c>
      <c r="I138" s="31" t="s">
        <v>777</v>
      </c>
      <c r="J138" s="31" t="s">
        <v>777</v>
      </c>
      <c r="K138" s="31" t="s">
        <v>156</v>
      </c>
      <c r="L138" s="31" t="s">
        <v>156</v>
      </c>
      <c r="M138" s="31" t="s">
        <v>156</v>
      </c>
      <c r="N138" s="31" t="s">
        <v>156</v>
      </c>
      <c r="O138" s="31" t="s">
        <v>156</v>
      </c>
      <c r="P138" s="31" t="s">
        <v>156</v>
      </c>
      <c r="Q138" s="31" t="s">
        <v>156</v>
      </c>
      <c r="R138" s="31" t="s">
        <v>156</v>
      </c>
      <c r="S138" s="165" t="s">
        <v>156</v>
      </c>
      <c r="T138" s="31">
        <v>0</v>
      </c>
      <c r="U138" s="31" t="s">
        <v>156</v>
      </c>
    </row>
    <row r="139" spans="1:21" s="16" customFormat="1" ht="12.75" customHeight="1">
      <c r="A139" s="25"/>
      <c r="B139" s="26"/>
      <c r="C139" s="27"/>
      <c r="D139" s="27"/>
      <c r="E139" s="264"/>
      <c r="F139" s="265"/>
      <c r="G139" s="29">
        <v>35904.98</v>
      </c>
      <c r="H139" s="29">
        <v>35904.98</v>
      </c>
      <c r="I139" s="29">
        <v>35904.98</v>
      </c>
      <c r="J139" s="29">
        <v>35904.98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8" t="s">
        <v>156</v>
      </c>
      <c r="T139" s="29">
        <v>0</v>
      </c>
      <c r="U139" s="29" t="s">
        <v>156</v>
      </c>
    </row>
    <row r="140" spans="1:21" ht="13.5" customHeight="1">
      <c r="A140" s="260"/>
      <c r="B140" s="261"/>
      <c r="C140" s="20"/>
      <c r="D140" s="20" t="s">
        <v>365</v>
      </c>
      <c r="E140" s="262" t="s">
        <v>52</v>
      </c>
      <c r="F140" s="263"/>
      <c r="G140" s="31" t="s">
        <v>778</v>
      </c>
      <c r="H140" s="31" t="s">
        <v>778</v>
      </c>
      <c r="I140" s="31" t="s">
        <v>778</v>
      </c>
      <c r="J140" s="31" t="s">
        <v>156</v>
      </c>
      <c r="K140" s="31" t="s">
        <v>778</v>
      </c>
      <c r="L140" s="31" t="s">
        <v>156</v>
      </c>
      <c r="M140" s="31" t="s">
        <v>156</v>
      </c>
      <c r="N140" s="31" t="s">
        <v>156</v>
      </c>
      <c r="O140" s="31" t="s">
        <v>156</v>
      </c>
      <c r="P140" s="31" t="s">
        <v>156</v>
      </c>
      <c r="Q140" s="31" t="s">
        <v>156</v>
      </c>
      <c r="R140" s="31" t="s">
        <v>156</v>
      </c>
      <c r="S140" s="165" t="s">
        <v>156</v>
      </c>
      <c r="T140" s="31">
        <v>0</v>
      </c>
      <c r="U140" s="31" t="s">
        <v>156</v>
      </c>
    </row>
    <row r="141" spans="1:21" s="16" customFormat="1" ht="13.5" customHeight="1">
      <c r="A141" s="25"/>
      <c r="B141" s="26"/>
      <c r="C141" s="27"/>
      <c r="D141" s="27"/>
      <c r="E141" s="264"/>
      <c r="F141" s="265"/>
      <c r="G141" s="29">
        <v>77995.39</v>
      </c>
      <c r="H141" s="29">
        <v>77995.39</v>
      </c>
      <c r="I141" s="29">
        <v>77995.39</v>
      </c>
      <c r="J141" s="29">
        <v>0</v>
      </c>
      <c r="K141" s="29">
        <v>77995.39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8" t="s">
        <v>156</v>
      </c>
      <c r="T141" s="29">
        <v>0</v>
      </c>
      <c r="U141" s="29" t="s">
        <v>156</v>
      </c>
    </row>
    <row r="142" spans="1:21" ht="13.5" customHeight="1">
      <c r="A142" s="260"/>
      <c r="B142" s="261"/>
      <c r="C142" s="20"/>
      <c r="D142" s="20" t="s">
        <v>413</v>
      </c>
      <c r="E142" s="262" t="s">
        <v>81</v>
      </c>
      <c r="F142" s="263"/>
      <c r="G142" s="31" t="s">
        <v>425</v>
      </c>
      <c r="H142" s="31" t="s">
        <v>425</v>
      </c>
      <c r="I142" s="31" t="s">
        <v>425</v>
      </c>
      <c r="J142" s="31" t="s">
        <v>156</v>
      </c>
      <c r="K142" s="31" t="s">
        <v>425</v>
      </c>
      <c r="L142" s="31" t="s">
        <v>156</v>
      </c>
      <c r="M142" s="31" t="s">
        <v>156</v>
      </c>
      <c r="N142" s="31" t="s">
        <v>156</v>
      </c>
      <c r="O142" s="31" t="s">
        <v>156</v>
      </c>
      <c r="P142" s="31" t="s">
        <v>156</v>
      </c>
      <c r="Q142" s="31" t="s">
        <v>156</v>
      </c>
      <c r="R142" s="31" t="s">
        <v>156</v>
      </c>
      <c r="S142" s="165" t="s">
        <v>156</v>
      </c>
      <c r="T142" s="31">
        <v>0</v>
      </c>
      <c r="U142" s="31" t="s">
        <v>156</v>
      </c>
    </row>
    <row r="143" spans="1:21" s="16" customFormat="1" ht="13.5" customHeight="1">
      <c r="A143" s="25"/>
      <c r="B143" s="26"/>
      <c r="C143" s="27"/>
      <c r="D143" s="27"/>
      <c r="E143" s="264"/>
      <c r="F143" s="265"/>
      <c r="G143" s="29">
        <v>1066.04</v>
      </c>
      <c r="H143" s="29">
        <v>1066.04</v>
      </c>
      <c r="I143" s="29">
        <v>1066.04</v>
      </c>
      <c r="J143" s="29">
        <v>0</v>
      </c>
      <c r="K143" s="29">
        <v>1066.04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8" t="s">
        <v>156</v>
      </c>
      <c r="T143" s="29">
        <v>0</v>
      </c>
      <c r="U143" s="29" t="s">
        <v>156</v>
      </c>
    </row>
    <row r="144" spans="1:21" ht="13.5" customHeight="1">
      <c r="A144" s="260"/>
      <c r="B144" s="261"/>
      <c r="C144" s="20"/>
      <c r="D144" s="20" t="s">
        <v>372</v>
      </c>
      <c r="E144" s="262" t="s">
        <v>55</v>
      </c>
      <c r="F144" s="263"/>
      <c r="G144" s="31" t="s">
        <v>426</v>
      </c>
      <c r="H144" s="31" t="s">
        <v>426</v>
      </c>
      <c r="I144" s="31" t="s">
        <v>426</v>
      </c>
      <c r="J144" s="31" t="s">
        <v>156</v>
      </c>
      <c r="K144" s="31" t="s">
        <v>426</v>
      </c>
      <c r="L144" s="31" t="s">
        <v>156</v>
      </c>
      <c r="M144" s="31" t="s">
        <v>156</v>
      </c>
      <c r="N144" s="31" t="s">
        <v>156</v>
      </c>
      <c r="O144" s="31" t="s">
        <v>156</v>
      </c>
      <c r="P144" s="31" t="s">
        <v>156</v>
      </c>
      <c r="Q144" s="31" t="s">
        <v>156</v>
      </c>
      <c r="R144" s="31" t="s">
        <v>156</v>
      </c>
      <c r="S144" s="165" t="s">
        <v>156</v>
      </c>
      <c r="T144" s="31">
        <v>0</v>
      </c>
      <c r="U144" s="31" t="s">
        <v>156</v>
      </c>
    </row>
    <row r="145" spans="1:21" s="16" customFormat="1" ht="13.5" customHeight="1">
      <c r="A145" s="25"/>
      <c r="B145" s="26"/>
      <c r="C145" s="27"/>
      <c r="D145" s="27"/>
      <c r="E145" s="264"/>
      <c r="F145" s="265"/>
      <c r="G145" s="29">
        <v>44584.94</v>
      </c>
      <c r="H145" s="29">
        <v>44584.94</v>
      </c>
      <c r="I145" s="29">
        <v>44584.94</v>
      </c>
      <c r="J145" s="29">
        <v>0</v>
      </c>
      <c r="K145" s="29">
        <v>44584.94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8" t="s">
        <v>156</v>
      </c>
      <c r="T145" s="29">
        <v>0</v>
      </c>
      <c r="U145" s="29" t="s">
        <v>156</v>
      </c>
    </row>
    <row r="146" spans="1:21" ht="13.5" customHeight="1">
      <c r="A146" s="260"/>
      <c r="B146" s="261"/>
      <c r="C146" s="20"/>
      <c r="D146" s="20" t="s">
        <v>367</v>
      </c>
      <c r="E146" s="262" t="s">
        <v>54</v>
      </c>
      <c r="F146" s="263"/>
      <c r="G146" s="31" t="s">
        <v>425</v>
      </c>
      <c r="H146" s="31" t="s">
        <v>425</v>
      </c>
      <c r="I146" s="31" t="s">
        <v>425</v>
      </c>
      <c r="J146" s="31" t="s">
        <v>156</v>
      </c>
      <c r="K146" s="31" t="s">
        <v>425</v>
      </c>
      <c r="L146" s="31" t="s">
        <v>156</v>
      </c>
      <c r="M146" s="31" t="s">
        <v>156</v>
      </c>
      <c r="N146" s="31" t="s">
        <v>156</v>
      </c>
      <c r="O146" s="31" t="s">
        <v>156</v>
      </c>
      <c r="P146" s="31" t="s">
        <v>156</v>
      </c>
      <c r="Q146" s="31" t="s">
        <v>156</v>
      </c>
      <c r="R146" s="31" t="s">
        <v>156</v>
      </c>
      <c r="S146" s="165" t="s">
        <v>156</v>
      </c>
      <c r="T146" s="31">
        <v>0</v>
      </c>
      <c r="U146" s="31" t="s">
        <v>156</v>
      </c>
    </row>
    <row r="147" spans="1:21" s="16" customFormat="1" ht="13.5" customHeight="1">
      <c r="A147" s="25"/>
      <c r="B147" s="26"/>
      <c r="C147" s="27"/>
      <c r="D147" s="27"/>
      <c r="E147" s="264"/>
      <c r="F147" s="265"/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8" t="s">
        <v>156</v>
      </c>
      <c r="T147" s="29">
        <v>0</v>
      </c>
      <c r="U147" s="29" t="s">
        <v>156</v>
      </c>
    </row>
    <row r="148" spans="1:21" ht="13.5" customHeight="1">
      <c r="A148" s="260"/>
      <c r="B148" s="261"/>
      <c r="C148" s="20"/>
      <c r="D148" s="20" t="s">
        <v>427</v>
      </c>
      <c r="E148" s="262" t="s">
        <v>71</v>
      </c>
      <c r="F148" s="263"/>
      <c r="G148" s="31" t="s">
        <v>425</v>
      </c>
      <c r="H148" s="31" t="s">
        <v>425</v>
      </c>
      <c r="I148" s="31" t="s">
        <v>425</v>
      </c>
      <c r="J148" s="31" t="s">
        <v>156</v>
      </c>
      <c r="K148" s="31" t="s">
        <v>425</v>
      </c>
      <c r="L148" s="31" t="s">
        <v>156</v>
      </c>
      <c r="M148" s="31" t="s">
        <v>156</v>
      </c>
      <c r="N148" s="31" t="s">
        <v>156</v>
      </c>
      <c r="O148" s="31" t="s">
        <v>156</v>
      </c>
      <c r="P148" s="31" t="s">
        <v>156</v>
      </c>
      <c r="Q148" s="31" t="s">
        <v>156</v>
      </c>
      <c r="R148" s="31" t="s">
        <v>156</v>
      </c>
      <c r="S148" s="165" t="s">
        <v>156</v>
      </c>
      <c r="T148" s="31">
        <v>0</v>
      </c>
      <c r="U148" s="31" t="s">
        <v>156</v>
      </c>
    </row>
    <row r="149" spans="1:21" s="16" customFormat="1" ht="13.5" customHeight="1">
      <c r="A149" s="25"/>
      <c r="B149" s="26"/>
      <c r="C149" s="27"/>
      <c r="D149" s="27"/>
      <c r="E149" s="264"/>
      <c r="F149" s="265"/>
      <c r="G149" s="29">
        <v>1350</v>
      </c>
      <c r="H149" s="29">
        <v>1350</v>
      </c>
      <c r="I149" s="29">
        <v>1350</v>
      </c>
      <c r="J149" s="29">
        <v>0</v>
      </c>
      <c r="K149" s="29">
        <v>1350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8" t="s">
        <v>156</v>
      </c>
      <c r="T149" s="29">
        <v>0</v>
      </c>
      <c r="U149" s="29" t="s">
        <v>156</v>
      </c>
    </row>
    <row r="150" spans="1:21" ht="13.5" customHeight="1">
      <c r="A150" s="260"/>
      <c r="B150" s="261"/>
      <c r="C150" s="20"/>
      <c r="D150" s="20" t="s">
        <v>364</v>
      </c>
      <c r="E150" s="262" t="s">
        <v>50</v>
      </c>
      <c r="F150" s="263"/>
      <c r="G150" s="31" t="s">
        <v>779</v>
      </c>
      <c r="H150" s="31" t="s">
        <v>779</v>
      </c>
      <c r="I150" s="31" t="s">
        <v>779</v>
      </c>
      <c r="J150" s="31">
        <v>0</v>
      </c>
      <c r="K150" s="31" t="s">
        <v>779</v>
      </c>
      <c r="L150" s="31" t="s">
        <v>156</v>
      </c>
      <c r="M150" s="31" t="s">
        <v>156</v>
      </c>
      <c r="N150" s="31" t="s">
        <v>156</v>
      </c>
      <c r="O150" s="31" t="s">
        <v>156</v>
      </c>
      <c r="P150" s="31" t="s">
        <v>156</v>
      </c>
      <c r="Q150" s="31" t="s">
        <v>156</v>
      </c>
      <c r="R150" s="31" t="s">
        <v>156</v>
      </c>
      <c r="S150" s="165" t="s">
        <v>156</v>
      </c>
      <c r="T150" s="31">
        <v>0</v>
      </c>
      <c r="U150" s="31" t="s">
        <v>156</v>
      </c>
    </row>
    <row r="151" spans="1:21" s="16" customFormat="1" ht="13.5" customHeight="1">
      <c r="A151" s="25"/>
      <c r="B151" s="26"/>
      <c r="C151" s="27"/>
      <c r="D151" s="27"/>
      <c r="E151" s="264"/>
      <c r="F151" s="265"/>
      <c r="G151" s="29">
        <v>79697.87</v>
      </c>
      <c r="H151" s="29">
        <v>79697.87</v>
      </c>
      <c r="I151" s="29">
        <v>79697.87</v>
      </c>
      <c r="J151" s="29">
        <v>0</v>
      </c>
      <c r="K151" s="29">
        <v>79697.87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8" t="s">
        <v>156</v>
      </c>
      <c r="T151" s="29">
        <v>0</v>
      </c>
      <c r="U151" s="29" t="s">
        <v>156</v>
      </c>
    </row>
    <row r="152" spans="1:21" ht="12.75" customHeight="1">
      <c r="A152" s="260"/>
      <c r="B152" s="261"/>
      <c r="C152" s="20"/>
      <c r="D152" s="20" t="s">
        <v>374</v>
      </c>
      <c r="E152" s="262" t="s">
        <v>375</v>
      </c>
      <c r="F152" s="263"/>
      <c r="G152" s="31" t="s">
        <v>273</v>
      </c>
      <c r="H152" s="31" t="s">
        <v>273</v>
      </c>
      <c r="I152" s="31" t="s">
        <v>273</v>
      </c>
      <c r="J152" s="31" t="s">
        <v>156</v>
      </c>
      <c r="K152" s="31" t="s">
        <v>273</v>
      </c>
      <c r="L152" s="31" t="s">
        <v>156</v>
      </c>
      <c r="M152" s="31" t="s">
        <v>156</v>
      </c>
      <c r="N152" s="31" t="s">
        <v>156</v>
      </c>
      <c r="O152" s="31" t="s">
        <v>156</v>
      </c>
      <c r="P152" s="31" t="s">
        <v>156</v>
      </c>
      <c r="Q152" s="31" t="s">
        <v>156</v>
      </c>
      <c r="R152" s="31" t="s">
        <v>156</v>
      </c>
      <c r="S152" s="165" t="s">
        <v>156</v>
      </c>
      <c r="T152" s="31">
        <v>0</v>
      </c>
      <c r="U152" s="31" t="s">
        <v>156</v>
      </c>
    </row>
    <row r="153" spans="1:21" s="16" customFormat="1" ht="12.75" customHeight="1">
      <c r="A153" s="25"/>
      <c r="B153" s="26"/>
      <c r="C153" s="27"/>
      <c r="D153" s="27"/>
      <c r="E153" s="264"/>
      <c r="F153" s="265"/>
      <c r="G153" s="29">
        <v>5303.8</v>
      </c>
      <c r="H153" s="29">
        <v>5303.8</v>
      </c>
      <c r="I153" s="29">
        <v>5303.8</v>
      </c>
      <c r="J153" s="29">
        <v>0</v>
      </c>
      <c r="K153" s="29">
        <v>5303.8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8" t="s">
        <v>156</v>
      </c>
      <c r="T153" s="29">
        <v>0</v>
      </c>
      <c r="U153" s="29" t="s">
        <v>156</v>
      </c>
    </row>
    <row r="154" spans="1:21" ht="17.25" customHeight="1">
      <c r="A154" s="260"/>
      <c r="B154" s="261"/>
      <c r="C154" s="20"/>
      <c r="D154" s="20" t="s">
        <v>428</v>
      </c>
      <c r="E154" s="262" t="s">
        <v>429</v>
      </c>
      <c r="F154" s="263"/>
      <c r="G154" s="31" t="s">
        <v>430</v>
      </c>
      <c r="H154" s="31" t="s">
        <v>430</v>
      </c>
      <c r="I154" s="31" t="s">
        <v>430</v>
      </c>
      <c r="J154" s="31" t="s">
        <v>156</v>
      </c>
      <c r="K154" s="31" t="s">
        <v>430</v>
      </c>
      <c r="L154" s="31" t="s">
        <v>156</v>
      </c>
      <c r="M154" s="31" t="s">
        <v>156</v>
      </c>
      <c r="N154" s="31" t="s">
        <v>156</v>
      </c>
      <c r="O154" s="31" t="s">
        <v>156</v>
      </c>
      <c r="P154" s="31" t="s">
        <v>156</v>
      </c>
      <c r="Q154" s="31" t="s">
        <v>156</v>
      </c>
      <c r="R154" s="31" t="s">
        <v>156</v>
      </c>
      <c r="S154" s="165" t="s">
        <v>156</v>
      </c>
      <c r="T154" s="31">
        <v>0</v>
      </c>
      <c r="U154" s="31" t="s">
        <v>156</v>
      </c>
    </row>
    <row r="155" spans="1:21" s="16" customFormat="1" ht="15" customHeight="1">
      <c r="A155" s="25"/>
      <c r="B155" s="26"/>
      <c r="C155" s="27"/>
      <c r="D155" s="27"/>
      <c r="E155" s="264"/>
      <c r="F155" s="265"/>
      <c r="G155" s="29">
        <v>6512.38</v>
      </c>
      <c r="H155" s="29">
        <v>6512.38</v>
      </c>
      <c r="I155" s="29">
        <v>6512.38</v>
      </c>
      <c r="J155" s="29">
        <v>0</v>
      </c>
      <c r="K155" s="29">
        <v>6512.38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8" t="s">
        <v>156</v>
      </c>
      <c r="T155" s="29">
        <v>0</v>
      </c>
      <c r="U155" s="29" t="s">
        <v>156</v>
      </c>
    </row>
    <row r="156" spans="1:21" ht="17.25" customHeight="1">
      <c r="A156" s="260"/>
      <c r="B156" s="261"/>
      <c r="C156" s="20"/>
      <c r="D156" s="20" t="s">
        <v>376</v>
      </c>
      <c r="E156" s="262" t="s">
        <v>377</v>
      </c>
      <c r="F156" s="263"/>
      <c r="G156" s="31" t="s">
        <v>264</v>
      </c>
      <c r="H156" s="31" t="s">
        <v>264</v>
      </c>
      <c r="I156" s="31" t="s">
        <v>264</v>
      </c>
      <c r="J156" s="31" t="s">
        <v>156</v>
      </c>
      <c r="K156" s="31" t="s">
        <v>264</v>
      </c>
      <c r="L156" s="31" t="s">
        <v>156</v>
      </c>
      <c r="M156" s="31" t="s">
        <v>156</v>
      </c>
      <c r="N156" s="31" t="s">
        <v>156</v>
      </c>
      <c r="O156" s="31" t="s">
        <v>156</v>
      </c>
      <c r="P156" s="31" t="s">
        <v>156</v>
      </c>
      <c r="Q156" s="31" t="s">
        <v>156</v>
      </c>
      <c r="R156" s="31" t="s">
        <v>156</v>
      </c>
      <c r="S156" s="165" t="s">
        <v>156</v>
      </c>
      <c r="T156" s="31">
        <v>0</v>
      </c>
      <c r="U156" s="31" t="s">
        <v>156</v>
      </c>
    </row>
    <row r="157" spans="1:21" s="16" customFormat="1" ht="14.25" customHeight="1">
      <c r="A157" s="25"/>
      <c r="B157" s="26"/>
      <c r="C157" s="27"/>
      <c r="D157" s="27"/>
      <c r="E157" s="264"/>
      <c r="F157" s="265"/>
      <c r="G157" s="29">
        <v>9088.17</v>
      </c>
      <c r="H157" s="29">
        <v>9088.17</v>
      </c>
      <c r="I157" s="29">
        <v>9088.17</v>
      </c>
      <c r="J157" s="29">
        <v>0</v>
      </c>
      <c r="K157" s="29">
        <v>9088.17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8" t="s">
        <v>156</v>
      </c>
      <c r="T157" s="29">
        <v>0</v>
      </c>
      <c r="U157" s="29" t="s">
        <v>156</v>
      </c>
    </row>
    <row r="158" spans="1:21" ht="12.75" customHeight="1">
      <c r="A158" s="260"/>
      <c r="B158" s="261"/>
      <c r="C158" s="20"/>
      <c r="D158" s="20" t="s">
        <v>384</v>
      </c>
      <c r="E158" s="262" t="s">
        <v>385</v>
      </c>
      <c r="F158" s="263"/>
      <c r="G158" s="31" t="s">
        <v>431</v>
      </c>
      <c r="H158" s="31" t="s">
        <v>431</v>
      </c>
      <c r="I158" s="31" t="s">
        <v>431</v>
      </c>
      <c r="J158" s="31" t="s">
        <v>156</v>
      </c>
      <c r="K158" s="31" t="s">
        <v>431</v>
      </c>
      <c r="L158" s="31" t="s">
        <v>156</v>
      </c>
      <c r="M158" s="31" t="s">
        <v>156</v>
      </c>
      <c r="N158" s="31" t="s">
        <v>156</v>
      </c>
      <c r="O158" s="31" t="s">
        <v>156</v>
      </c>
      <c r="P158" s="31" t="s">
        <v>156</v>
      </c>
      <c r="Q158" s="31" t="s">
        <v>156</v>
      </c>
      <c r="R158" s="31" t="s">
        <v>156</v>
      </c>
      <c r="S158" s="165" t="s">
        <v>156</v>
      </c>
      <c r="T158" s="31">
        <v>0</v>
      </c>
      <c r="U158" s="31" t="s">
        <v>156</v>
      </c>
    </row>
    <row r="159" spans="1:21" s="16" customFormat="1" ht="12.75" customHeight="1">
      <c r="A159" s="25"/>
      <c r="B159" s="26"/>
      <c r="C159" s="27"/>
      <c r="D159" s="27"/>
      <c r="E159" s="264"/>
      <c r="F159" s="265"/>
      <c r="G159" s="29">
        <v>8844</v>
      </c>
      <c r="H159" s="29">
        <v>8844</v>
      </c>
      <c r="I159" s="29">
        <v>8844</v>
      </c>
      <c r="J159" s="29">
        <v>0</v>
      </c>
      <c r="K159" s="29">
        <v>8844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8" t="s">
        <v>156</v>
      </c>
      <c r="T159" s="29">
        <v>0</v>
      </c>
      <c r="U159" s="29" t="s">
        <v>156</v>
      </c>
    </row>
    <row r="160" spans="1:21" ht="13.5" customHeight="1">
      <c r="A160" s="260"/>
      <c r="B160" s="261"/>
      <c r="C160" s="20"/>
      <c r="D160" s="20" t="s">
        <v>415</v>
      </c>
      <c r="E160" s="262" t="s">
        <v>56</v>
      </c>
      <c r="F160" s="263"/>
      <c r="G160" s="31" t="s">
        <v>295</v>
      </c>
      <c r="H160" s="31" t="s">
        <v>295</v>
      </c>
      <c r="I160" s="31" t="s">
        <v>295</v>
      </c>
      <c r="J160" s="31" t="s">
        <v>156</v>
      </c>
      <c r="K160" s="31" t="s">
        <v>295</v>
      </c>
      <c r="L160" s="31" t="s">
        <v>156</v>
      </c>
      <c r="M160" s="31" t="s">
        <v>156</v>
      </c>
      <c r="N160" s="31" t="s">
        <v>156</v>
      </c>
      <c r="O160" s="31" t="s">
        <v>156</v>
      </c>
      <c r="P160" s="31" t="s">
        <v>156</v>
      </c>
      <c r="Q160" s="31" t="s">
        <v>156</v>
      </c>
      <c r="R160" s="31" t="s">
        <v>156</v>
      </c>
      <c r="S160" s="165" t="s">
        <v>156</v>
      </c>
      <c r="T160" s="31">
        <v>0</v>
      </c>
      <c r="U160" s="31" t="s">
        <v>156</v>
      </c>
    </row>
    <row r="161" spans="1:21" s="16" customFormat="1" ht="13.5" customHeight="1">
      <c r="A161" s="25"/>
      <c r="B161" s="26"/>
      <c r="C161" s="27"/>
      <c r="D161" s="27"/>
      <c r="E161" s="264"/>
      <c r="F161" s="265"/>
      <c r="G161" s="29">
        <v>19427.64</v>
      </c>
      <c r="H161" s="29">
        <v>19427.64</v>
      </c>
      <c r="I161" s="29">
        <v>19427.64</v>
      </c>
      <c r="J161" s="29">
        <v>0</v>
      </c>
      <c r="K161" s="29">
        <v>19427.64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8" t="s">
        <v>156</v>
      </c>
      <c r="T161" s="29">
        <v>0</v>
      </c>
      <c r="U161" s="29" t="s">
        <v>156</v>
      </c>
    </row>
    <row r="162" spans="1:21" ht="13.5" customHeight="1">
      <c r="A162" s="260"/>
      <c r="B162" s="261"/>
      <c r="C162" s="20"/>
      <c r="D162" s="20" t="s">
        <v>416</v>
      </c>
      <c r="E162" s="262" t="s">
        <v>72</v>
      </c>
      <c r="F162" s="263"/>
      <c r="G162" s="31" t="s">
        <v>414</v>
      </c>
      <c r="H162" s="31" t="s">
        <v>414</v>
      </c>
      <c r="I162" s="31" t="s">
        <v>414</v>
      </c>
      <c r="J162" s="31" t="s">
        <v>156</v>
      </c>
      <c r="K162" s="31" t="s">
        <v>414</v>
      </c>
      <c r="L162" s="31" t="s">
        <v>156</v>
      </c>
      <c r="M162" s="31" t="s">
        <v>156</v>
      </c>
      <c r="N162" s="31" t="s">
        <v>156</v>
      </c>
      <c r="O162" s="31" t="s">
        <v>156</v>
      </c>
      <c r="P162" s="31" t="s">
        <v>156</v>
      </c>
      <c r="Q162" s="31" t="s">
        <v>156</v>
      </c>
      <c r="R162" s="31" t="s">
        <v>156</v>
      </c>
      <c r="S162" s="165" t="s">
        <v>156</v>
      </c>
      <c r="T162" s="31">
        <v>0</v>
      </c>
      <c r="U162" s="31" t="s">
        <v>156</v>
      </c>
    </row>
    <row r="163" spans="1:21" s="16" customFormat="1" ht="13.5" customHeight="1">
      <c r="A163" s="25"/>
      <c r="B163" s="26"/>
      <c r="C163" s="27"/>
      <c r="D163" s="27"/>
      <c r="E163" s="264"/>
      <c r="F163" s="265"/>
      <c r="G163" s="29">
        <v>316.21</v>
      </c>
      <c r="H163" s="29">
        <v>316.21</v>
      </c>
      <c r="I163" s="29">
        <v>316.21</v>
      </c>
      <c r="J163" s="29">
        <v>0</v>
      </c>
      <c r="K163" s="29">
        <v>316.21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8" t="s">
        <v>156</v>
      </c>
      <c r="T163" s="29">
        <v>0</v>
      </c>
      <c r="U163" s="29" t="s">
        <v>156</v>
      </c>
    </row>
    <row r="164" spans="1:21" ht="13.5" customHeight="1">
      <c r="A164" s="260"/>
      <c r="B164" s="261"/>
      <c r="C164" s="20"/>
      <c r="D164" s="20" t="s">
        <v>432</v>
      </c>
      <c r="E164" s="262" t="s">
        <v>57</v>
      </c>
      <c r="F164" s="263"/>
      <c r="G164" s="31" t="s">
        <v>433</v>
      </c>
      <c r="H164" s="31" t="s">
        <v>433</v>
      </c>
      <c r="I164" s="31" t="s">
        <v>433</v>
      </c>
      <c r="J164" s="31" t="s">
        <v>156</v>
      </c>
      <c r="K164" s="31" t="s">
        <v>433</v>
      </c>
      <c r="L164" s="31" t="s">
        <v>156</v>
      </c>
      <c r="M164" s="31" t="s">
        <v>156</v>
      </c>
      <c r="N164" s="31" t="s">
        <v>156</v>
      </c>
      <c r="O164" s="31" t="s">
        <v>156</v>
      </c>
      <c r="P164" s="31" t="s">
        <v>156</v>
      </c>
      <c r="Q164" s="31" t="s">
        <v>156</v>
      </c>
      <c r="R164" s="31" t="s">
        <v>156</v>
      </c>
      <c r="S164" s="165" t="s">
        <v>156</v>
      </c>
      <c r="T164" s="31">
        <v>0</v>
      </c>
      <c r="U164" s="31" t="s">
        <v>156</v>
      </c>
    </row>
    <row r="165" spans="1:21" s="16" customFormat="1" ht="13.5" customHeight="1">
      <c r="A165" s="25"/>
      <c r="B165" s="26"/>
      <c r="C165" s="27"/>
      <c r="D165" s="27"/>
      <c r="E165" s="264"/>
      <c r="F165" s="265"/>
      <c r="G165" s="29">
        <v>4741</v>
      </c>
      <c r="H165" s="29">
        <v>4741</v>
      </c>
      <c r="I165" s="29">
        <v>4741</v>
      </c>
      <c r="J165" s="29">
        <v>0</v>
      </c>
      <c r="K165" s="29">
        <v>4741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8" t="s">
        <v>156</v>
      </c>
      <c r="T165" s="29">
        <v>0</v>
      </c>
      <c r="U165" s="29" t="s">
        <v>156</v>
      </c>
    </row>
    <row r="166" spans="1:21" ht="12.75" customHeight="1">
      <c r="A166" s="260"/>
      <c r="B166" s="261"/>
      <c r="C166" s="20"/>
      <c r="D166" s="20" t="s">
        <v>434</v>
      </c>
      <c r="E166" s="262" t="s">
        <v>73</v>
      </c>
      <c r="F166" s="263"/>
      <c r="G166" s="31" t="s">
        <v>780</v>
      </c>
      <c r="H166" s="31" t="s">
        <v>780</v>
      </c>
      <c r="I166" s="31" t="s">
        <v>780</v>
      </c>
      <c r="J166" s="31" t="s">
        <v>156</v>
      </c>
      <c r="K166" s="31" t="s">
        <v>780</v>
      </c>
      <c r="L166" s="31" t="s">
        <v>156</v>
      </c>
      <c r="M166" s="31" t="s">
        <v>156</v>
      </c>
      <c r="N166" s="31" t="s">
        <v>156</v>
      </c>
      <c r="O166" s="31" t="s">
        <v>156</v>
      </c>
      <c r="P166" s="31" t="s">
        <v>156</v>
      </c>
      <c r="Q166" s="31" t="s">
        <v>156</v>
      </c>
      <c r="R166" s="31" t="s">
        <v>156</v>
      </c>
      <c r="S166" s="165" t="s">
        <v>156</v>
      </c>
      <c r="T166" s="31">
        <v>0</v>
      </c>
      <c r="U166" s="31" t="s">
        <v>156</v>
      </c>
    </row>
    <row r="167" spans="1:21" s="16" customFormat="1" ht="12.75" customHeight="1">
      <c r="A167" s="25"/>
      <c r="B167" s="26"/>
      <c r="C167" s="27"/>
      <c r="D167" s="27"/>
      <c r="E167" s="264"/>
      <c r="F167" s="265"/>
      <c r="G167" s="29">
        <v>62300</v>
      </c>
      <c r="H167" s="29">
        <v>62300</v>
      </c>
      <c r="I167" s="29">
        <v>62300</v>
      </c>
      <c r="J167" s="29">
        <v>0</v>
      </c>
      <c r="K167" s="29">
        <v>62300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8" t="s">
        <v>156</v>
      </c>
      <c r="T167" s="29">
        <v>0</v>
      </c>
      <c r="U167" s="29" t="s">
        <v>156</v>
      </c>
    </row>
    <row r="168" spans="1:21" ht="12.75" customHeight="1">
      <c r="A168" s="260"/>
      <c r="B168" s="261"/>
      <c r="C168" s="20"/>
      <c r="D168" s="20" t="s">
        <v>781</v>
      </c>
      <c r="E168" s="262" t="s">
        <v>32</v>
      </c>
      <c r="F168" s="263"/>
      <c r="G168" s="31" t="s">
        <v>223</v>
      </c>
      <c r="H168" s="31" t="s">
        <v>223</v>
      </c>
      <c r="I168" s="31" t="s">
        <v>223</v>
      </c>
      <c r="J168" s="31" t="s">
        <v>156</v>
      </c>
      <c r="K168" s="31" t="s">
        <v>223</v>
      </c>
      <c r="L168" s="31">
        <v>0</v>
      </c>
      <c r="M168" s="31" t="s">
        <v>156</v>
      </c>
      <c r="N168" s="31" t="s">
        <v>156</v>
      </c>
      <c r="O168" s="31" t="s">
        <v>156</v>
      </c>
      <c r="P168" s="31" t="s">
        <v>156</v>
      </c>
      <c r="Q168" s="31" t="s">
        <v>156</v>
      </c>
      <c r="R168" s="31" t="s">
        <v>156</v>
      </c>
      <c r="S168" s="165" t="s">
        <v>156</v>
      </c>
      <c r="T168" s="31">
        <v>0</v>
      </c>
      <c r="U168" s="31" t="s">
        <v>156</v>
      </c>
    </row>
    <row r="169" spans="1:21" s="16" customFormat="1" ht="12.75">
      <c r="A169" s="25"/>
      <c r="B169" s="26"/>
      <c r="C169" s="27"/>
      <c r="D169" s="27"/>
      <c r="E169" s="264"/>
      <c r="F169" s="265"/>
      <c r="G169" s="29">
        <v>147.55</v>
      </c>
      <c r="H169" s="29">
        <v>147.55</v>
      </c>
      <c r="I169" s="29">
        <v>147.55</v>
      </c>
      <c r="J169" s="29">
        <v>0</v>
      </c>
      <c r="K169" s="29">
        <v>147.55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8" t="s">
        <v>156</v>
      </c>
      <c r="T169" s="29">
        <v>0</v>
      </c>
      <c r="U169" s="29" t="s">
        <v>156</v>
      </c>
    </row>
    <row r="170" spans="1:21" ht="12.75" customHeight="1">
      <c r="A170" s="260"/>
      <c r="B170" s="261"/>
      <c r="C170" s="20"/>
      <c r="D170" s="20" t="s">
        <v>435</v>
      </c>
      <c r="E170" s="262" t="s">
        <v>436</v>
      </c>
      <c r="F170" s="263"/>
      <c r="G170" s="31" t="s">
        <v>245</v>
      </c>
      <c r="H170" s="31" t="s">
        <v>245</v>
      </c>
      <c r="I170" s="31" t="s">
        <v>245</v>
      </c>
      <c r="J170" s="31" t="s">
        <v>156</v>
      </c>
      <c r="K170" s="31" t="s">
        <v>245</v>
      </c>
      <c r="L170" s="31" t="s">
        <v>156</v>
      </c>
      <c r="M170" s="31" t="s">
        <v>156</v>
      </c>
      <c r="N170" s="31" t="s">
        <v>156</v>
      </c>
      <c r="O170" s="31" t="s">
        <v>156</v>
      </c>
      <c r="P170" s="31" t="s">
        <v>156</v>
      </c>
      <c r="Q170" s="31" t="s">
        <v>156</v>
      </c>
      <c r="R170" s="31" t="s">
        <v>156</v>
      </c>
      <c r="S170" s="165" t="s">
        <v>156</v>
      </c>
      <c r="T170" s="31">
        <v>0</v>
      </c>
      <c r="U170" s="31" t="s">
        <v>156</v>
      </c>
    </row>
    <row r="171" spans="1:21" s="16" customFormat="1" ht="14.25" customHeight="1">
      <c r="A171" s="25"/>
      <c r="B171" s="26"/>
      <c r="C171" s="27"/>
      <c r="D171" s="27"/>
      <c r="E171" s="264"/>
      <c r="F171" s="265"/>
      <c r="G171" s="29">
        <v>9352.3</v>
      </c>
      <c r="H171" s="29">
        <v>9352.3</v>
      </c>
      <c r="I171" s="29">
        <v>9352.3</v>
      </c>
      <c r="J171" s="29">
        <v>0</v>
      </c>
      <c r="K171" s="29">
        <v>9352.3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8" t="s">
        <v>156</v>
      </c>
      <c r="T171" s="29">
        <v>0</v>
      </c>
      <c r="U171" s="29" t="s">
        <v>156</v>
      </c>
    </row>
    <row r="172" spans="1:21" ht="12.75">
      <c r="A172" s="260"/>
      <c r="B172" s="261"/>
      <c r="C172" s="20" t="s">
        <v>782</v>
      </c>
      <c r="D172" s="20"/>
      <c r="E172" s="262" t="s">
        <v>783</v>
      </c>
      <c r="F172" s="263"/>
      <c r="G172" s="31" t="s">
        <v>784</v>
      </c>
      <c r="H172" s="31" t="s">
        <v>784</v>
      </c>
      <c r="I172" s="31" t="s">
        <v>785</v>
      </c>
      <c r="J172" s="31" t="s">
        <v>786</v>
      </c>
      <c r="K172" s="31" t="s">
        <v>567</v>
      </c>
      <c r="L172" s="31" t="s">
        <v>156</v>
      </c>
      <c r="M172" s="31" t="s">
        <v>787</v>
      </c>
      <c r="N172" s="31" t="s">
        <v>156</v>
      </c>
      <c r="O172" s="31" t="s">
        <v>156</v>
      </c>
      <c r="P172" s="31" t="s">
        <v>156</v>
      </c>
      <c r="Q172" s="31" t="s">
        <v>156</v>
      </c>
      <c r="R172" s="31" t="s">
        <v>156</v>
      </c>
      <c r="S172" s="165" t="s">
        <v>156</v>
      </c>
      <c r="T172" s="31">
        <v>0</v>
      </c>
      <c r="U172" s="31" t="s">
        <v>156</v>
      </c>
    </row>
    <row r="173" spans="1:21" s="16" customFormat="1" ht="12.75">
      <c r="A173" s="25"/>
      <c r="B173" s="26"/>
      <c r="C173" s="27"/>
      <c r="D173" s="27"/>
      <c r="E173" s="264"/>
      <c r="F173" s="265"/>
      <c r="G173" s="29">
        <f>SUM(G175,G177,G179,G181)</f>
        <v>10435.76</v>
      </c>
      <c r="H173" s="29">
        <f aca="true" t="shared" si="13" ref="H173:R173">SUM(H175,H177,H179,H181)</f>
        <v>10435.76</v>
      </c>
      <c r="I173" s="29">
        <f t="shared" si="13"/>
        <v>2119.4700000000003</v>
      </c>
      <c r="J173" s="29">
        <f t="shared" si="13"/>
        <v>1319.47</v>
      </c>
      <c r="K173" s="29">
        <f t="shared" si="13"/>
        <v>800</v>
      </c>
      <c r="L173" s="29">
        <f t="shared" si="13"/>
        <v>0</v>
      </c>
      <c r="M173" s="29">
        <f t="shared" si="13"/>
        <v>8316.29</v>
      </c>
      <c r="N173" s="29">
        <f t="shared" si="13"/>
        <v>0</v>
      </c>
      <c r="O173" s="29">
        <f t="shared" si="13"/>
        <v>0</v>
      </c>
      <c r="P173" s="29">
        <f t="shared" si="13"/>
        <v>0</v>
      </c>
      <c r="Q173" s="29">
        <f t="shared" si="13"/>
        <v>0</v>
      </c>
      <c r="R173" s="29">
        <f t="shared" si="13"/>
        <v>0</v>
      </c>
      <c r="S173" s="28" t="s">
        <v>156</v>
      </c>
      <c r="T173" s="29">
        <v>0</v>
      </c>
      <c r="U173" s="29" t="s">
        <v>156</v>
      </c>
    </row>
    <row r="174" spans="1:21" ht="13.5" customHeight="1">
      <c r="A174" s="260"/>
      <c r="B174" s="261"/>
      <c r="C174" s="20"/>
      <c r="D174" s="20" t="s">
        <v>379</v>
      </c>
      <c r="E174" s="262" t="s">
        <v>380</v>
      </c>
      <c r="F174" s="263"/>
      <c r="G174" s="31" t="s">
        <v>787</v>
      </c>
      <c r="H174" s="31" t="s">
        <v>787</v>
      </c>
      <c r="I174" s="31" t="s">
        <v>156</v>
      </c>
      <c r="J174" s="31" t="s">
        <v>156</v>
      </c>
      <c r="K174" s="31" t="s">
        <v>156</v>
      </c>
      <c r="L174" s="31" t="s">
        <v>156</v>
      </c>
      <c r="M174" s="31" t="s">
        <v>787</v>
      </c>
      <c r="N174" s="31" t="s">
        <v>156</v>
      </c>
      <c r="O174" s="31" t="s">
        <v>156</v>
      </c>
      <c r="P174" s="31" t="s">
        <v>156</v>
      </c>
      <c r="Q174" s="31" t="s">
        <v>156</v>
      </c>
      <c r="R174" s="31" t="s">
        <v>156</v>
      </c>
      <c r="S174" s="165" t="s">
        <v>156</v>
      </c>
      <c r="T174" s="31">
        <v>0</v>
      </c>
      <c r="U174" s="31" t="s">
        <v>156</v>
      </c>
    </row>
    <row r="175" spans="1:21" s="16" customFormat="1" ht="13.5" customHeight="1">
      <c r="A175" s="25"/>
      <c r="B175" s="26"/>
      <c r="C175" s="27"/>
      <c r="D175" s="27"/>
      <c r="E175" s="264"/>
      <c r="F175" s="265"/>
      <c r="G175" s="29">
        <v>8316.29</v>
      </c>
      <c r="H175" s="29">
        <v>8316.29</v>
      </c>
      <c r="I175" s="29">
        <v>0</v>
      </c>
      <c r="J175" s="29">
        <v>0</v>
      </c>
      <c r="K175" s="29">
        <v>0</v>
      </c>
      <c r="L175" s="29">
        <v>0</v>
      </c>
      <c r="M175" s="29">
        <v>8316.29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8" t="s">
        <v>156</v>
      </c>
      <c r="T175" s="29">
        <v>0</v>
      </c>
      <c r="U175" s="29" t="s">
        <v>156</v>
      </c>
    </row>
    <row r="176" spans="1:21" ht="13.5" customHeight="1">
      <c r="A176" s="260"/>
      <c r="B176" s="261"/>
      <c r="C176" s="20"/>
      <c r="D176" s="20" t="s">
        <v>399</v>
      </c>
      <c r="E176" s="262" t="s">
        <v>64</v>
      </c>
      <c r="F176" s="263"/>
      <c r="G176" s="31" t="s">
        <v>788</v>
      </c>
      <c r="H176" s="31" t="s">
        <v>788</v>
      </c>
      <c r="I176" s="31" t="s">
        <v>788</v>
      </c>
      <c r="J176" s="31" t="s">
        <v>788</v>
      </c>
      <c r="K176" s="31" t="s">
        <v>156</v>
      </c>
      <c r="L176" s="31" t="s">
        <v>156</v>
      </c>
      <c r="M176" s="31" t="s">
        <v>156</v>
      </c>
      <c r="N176" s="31" t="s">
        <v>156</v>
      </c>
      <c r="O176" s="31" t="s">
        <v>156</v>
      </c>
      <c r="P176" s="31" t="s">
        <v>156</v>
      </c>
      <c r="Q176" s="31" t="s">
        <v>156</v>
      </c>
      <c r="R176" s="31" t="s">
        <v>156</v>
      </c>
      <c r="S176" s="165" t="s">
        <v>156</v>
      </c>
      <c r="T176" s="31">
        <v>0</v>
      </c>
      <c r="U176" s="31" t="s">
        <v>156</v>
      </c>
    </row>
    <row r="177" spans="1:21" s="16" customFormat="1" ht="13.5" customHeight="1">
      <c r="A177" s="25"/>
      <c r="B177" s="26"/>
      <c r="C177" s="27"/>
      <c r="D177" s="27"/>
      <c r="E177" s="264"/>
      <c r="F177" s="265"/>
      <c r="G177" s="29">
        <v>1136.21</v>
      </c>
      <c r="H177" s="29">
        <v>1136.21</v>
      </c>
      <c r="I177" s="29">
        <v>1136.21</v>
      </c>
      <c r="J177" s="29">
        <v>1136.21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8" t="s">
        <v>156</v>
      </c>
      <c r="T177" s="29">
        <v>0</v>
      </c>
      <c r="U177" s="29" t="s">
        <v>156</v>
      </c>
    </row>
    <row r="178" spans="1:21" ht="13.5" customHeight="1">
      <c r="A178" s="260"/>
      <c r="B178" s="261"/>
      <c r="C178" s="20"/>
      <c r="D178" s="20" t="s">
        <v>401</v>
      </c>
      <c r="E178" s="262" t="s">
        <v>65</v>
      </c>
      <c r="F178" s="263"/>
      <c r="G178" s="31" t="s">
        <v>789</v>
      </c>
      <c r="H178" s="31" t="s">
        <v>789</v>
      </c>
      <c r="I178" s="31" t="s">
        <v>789</v>
      </c>
      <c r="J178" s="31" t="s">
        <v>789</v>
      </c>
      <c r="K178" s="31" t="s">
        <v>156</v>
      </c>
      <c r="L178" s="31" t="s">
        <v>156</v>
      </c>
      <c r="M178" s="31" t="s">
        <v>156</v>
      </c>
      <c r="N178" s="31" t="s">
        <v>156</v>
      </c>
      <c r="O178" s="31" t="s">
        <v>156</v>
      </c>
      <c r="P178" s="31" t="s">
        <v>156</v>
      </c>
      <c r="Q178" s="31" t="s">
        <v>156</v>
      </c>
      <c r="R178" s="31" t="s">
        <v>156</v>
      </c>
      <c r="S178" s="165" t="s">
        <v>156</v>
      </c>
      <c r="T178" s="31">
        <v>0</v>
      </c>
      <c r="U178" s="31" t="s">
        <v>156</v>
      </c>
    </row>
    <row r="179" spans="1:21" s="16" customFormat="1" ht="13.5" customHeight="1">
      <c r="A179" s="25"/>
      <c r="B179" s="26"/>
      <c r="C179" s="27"/>
      <c r="D179" s="27"/>
      <c r="E179" s="264"/>
      <c r="F179" s="265"/>
      <c r="G179" s="29">
        <v>183.26</v>
      </c>
      <c r="H179" s="29">
        <v>183.26</v>
      </c>
      <c r="I179" s="29">
        <v>183.26</v>
      </c>
      <c r="J179" s="29">
        <v>183.26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8" t="s">
        <v>156</v>
      </c>
      <c r="T179" s="29">
        <v>0</v>
      </c>
      <c r="U179" s="29" t="s">
        <v>156</v>
      </c>
    </row>
    <row r="180" spans="1:21" ht="13.5" customHeight="1">
      <c r="A180" s="260"/>
      <c r="B180" s="261"/>
      <c r="C180" s="20"/>
      <c r="D180" s="20" t="s">
        <v>415</v>
      </c>
      <c r="E180" s="262" t="s">
        <v>56</v>
      </c>
      <c r="F180" s="263"/>
      <c r="G180" s="31" t="s">
        <v>567</v>
      </c>
      <c r="H180" s="31" t="s">
        <v>567</v>
      </c>
      <c r="I180" s="31" t="s">
        <v>567</v>
      </c>
      <c r="J180" s="31" t="s">
        <v>156</v>
      </c>
      <c r="K180" s="31" t="s">
        <v>567</v>
      </c>
      <c r="L180" s="31" t="s">
        <v>156</v>
      </c>
      <c r="M180" s="31" t="s">
        <v>156</v>
      </c>
      <c r="N180" s="31" t="s">
        <v>156</v>
      </c>
      <c r="O180" s="31" t="s">
        <v>156</v>
      </c>
      <c r="P180" s="31" t="s">
        <v>156</v>
      </c>
      <c r="Q180" s="31" t="s">
        <v>156</v>
      </c>
      <c r="R180" s="31" t="s">
        <v>156</v>
      </c>
      <c r="S180" s="165" t="s">
        <v>156</v>
      </c>
      <c r="T180" s="31">
        <v>0</v>
      </c>
      <c r="U180" s="31" t="s">
        <v>156</v>
      </c>
    </row>
    <row r="181" spans="1:21" s="16" customFormat="1" ht="13.5" customHeight="1">
      <c r="A181" s="25"/>
      <c r="B181" s="26"/>
      <c r="C181" s="27"/>
      <c r="D181" s="27"/>
      <c r="E181" s="264"/>
      <c r="F181" s="265"/>
      <c r="G181" s="29">
        <v>800</v>
      </c>
      <c r="H181" s="29">
        <v>800</v>
      </c>
      <c r="I181" s="29">
        <v>800</v>
      </c>
      <c r="J181" s="29">
        <v>0</v>
      </c>
      <c r="K181" s="29">
        <v>800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8" t="s">
        <v>156</v>
      </c>
      <c r="T181" s="29">
        <v>0</v>
      </c>
      <c r="U181" s="29" t="s">
        <v>156</v>
      </c>
    </row>
    <row r="182" spans="1:21" ht="13.5" customHeight="1">
      <c r="A182" s="260"/>
      <c r="B182" s="261"/>
      <c r="C182" s="20" t="s">
        <v>437</v>
      </c>
      <c r="D182" s="20"/>
      <c r="E182" s="262" t="s">
        <v>114</v>
      </c>
      <c r="F182" s="263"/>
      <c r="G182" s="31" t="s">
        <v>438</v>
      </c>
      <c r="H182" s="31" t="s">
        <v>438</v>
      </c>
      <c r="I182" s="31" t="s">
        <v>438</v>
      </c>
      <c r="J182" s="31" t="s">
        <v>156</v>
      </c>
      <c r="K182" s="31" t="s">
        <v>438</v>
      </c>
      <c r="L182" s="31" t="s">
        <v>156</v>
      </c>
      <c r="M182" s="31" t="s">
        <v>156</v>
      </c>
      <c r="N182" s="31" t="s">
        <v>156</v>
      </c>
      <c r="O182" s="31" t="s">
        <v>156</v>
      </c>
      <c r="P182" s="31" t="s">
        <v>156</v>
      </c>
      <c r="Q182" s="31" t="s">
        <v>156</v>
      </c>
      <c r="R182" s="31" t="s">
        <v>156</v>
      </c>
      <c r="S182" s="165" t="s">
        <v>156</v>
      </c>
      <c r="T182" s="31">
        <v>0</v>
      </c>
      <c r="U182" s="31" t="s">
        <v>156</v>
      </c>
    </row>
    <row r="183" spans="1:21" s="16" customFormat="1" ht="13.5" customHeight="1">
      <c r="A183" s="25"/>
      <c r="B183" s="26"/>
      <c r="C183" s="27"/>
      <c r="D183" s="27"/>
      <c r="E183" s="264"/>
      <c r="F183" s="265"/>
      <c r="G183" s="29">
        <f>SUM(G185,G187,G189)</f>
        <v>53638.100000000006</v>
      </c>
      <c r="H183" s="29">
        <f aca="true" t="shared" si="14" ref="H183:R183">SUM(H185,H187,H189)</f>
        <v>53638.100000000006</v>
      </c>
      <c r="I183" s="29">
        <f t="shared" si="14"/>
        <v>53638.100000000006</v>
      </c>
      <c r="J183" s="29">
        <f t="shared" si="14"/>
        <v>0</v>
      </c>
      <c r="K183" s="29">
        <f t="shared" si="14"/>
        <v>53638.100000000006</v>
      </c>
      <c r="L183" s="29">
        <f t="shared" si="14"/>
        <v>0</v>
      </c>
      <c r="M183" s="29">
        <f t="shared" si="14"/>
        <v>0</v>
      </c>
      <c r="N183" s="29">
        <f t="shared" si="14"/>
        <v>0</v>
      </c>
      <c r="O183" s="29">
        <f t="shared" si="14"/>
        <v>0</v>
      </c>
      <c r="P183" s="29">
        <f t="shared" si="14"/>
        <v>0</v>
      </c>
      <c r="Q183" s="29">
        <f t="shared" si="14"/>
        <v>0</v>
      </c>
      <c r="R183" s="29">
        <f t="shared" si="14"/>
        <v>0</v>
      </c>
      <c r="S183" s="28" t="s">
        <v>156</v>
      </c>
      <c r="T183" s="29">
        <v>0</v>
      </c>
      <c r="U183" s="29" t="s">
        <v>156</v>
      </c>
    </row>
    <row r="184" spans="1:21" ht="13.5" customHeight="1">
      <c r="A184" s="260"/>
      <c r="B184" s="261"/>
      <c r="C184" s="20"/>
      <c r="D184" s="20" t="s">
        <v>365</v>
      </c>
      <c r="E184" s="262" t="s">
        <v>52</v>
      </c>
      <c r="F184" s="263"/>
      <c r="G184" s="31" t="s">
        <v>439</v>
      </c>
      <c r="H184" s="31" t="s">
        <v>439</v>
      </c>
      <c r="I184" s="31" t="s">
        <v>439</v>
      </c>
      <c r="J184" s="31" t="s">
        <v>156</v>
      </c>
      <c r="K184" s="31" t="s">
        <v>439</v>
      </c>
      <c r="L184" s="31" t="s">
        <v>156</v>
      </c>
      <c r="M184" s="31" t="s">
        <v>156</v>
      </c>
      <c r="N184" s="31" t="s">
        <v>156</v>
      </c>
      <c r="O184" s="31" t="s">
        <v>156</v>
      </c>
      <c r="P184" s="31" t="s">
        <v>156</v>
      </c>
      <c r="Q184" s="31" t="s">
        <v>156</v>
      </c>
      <c r="R184" s="31" t="s">
        <v>156</v>
      </c>
      <c r="S184" s="165" t="s">
        <v>156</v>
      </c>
      <c r="T184" s="31">
        <v>0</v>
      </c>
      <c r="U184" s="31" t="s">
        <v>156</v>
      </c>
    </row>
    <row r="185" spans="1:21" s="16" customFormat="1" ht="13.5" customHeight="1">
      <c r="A185" s="25"/>
      <c r="B185" s="26"/>
      <c r="C185" s="27"/>
      <c r="D185" s="27"/>
      <c r="E185" s="264"/>
      <c r="F185" s="265"/>
      <c r="G185" s="29">
        <v>4486.77</v>
      </c>
      <c r="H185" s="29">
        <v>4486.77</v>
      </c>
      <c r="I185" s="29">
        <v>4486.77</v>
      </c>
      <c r="J185" s="29">
        <v>0</v>
      </c>
      <c r="K185" s="29">
        <v>4486.77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8" t="s">
        <v>156</v>
      </c>
      <c r="T185" s="29">
        <v>0</v>
      </c>
      <c r="U185" s="29" t="s">
        <v>156</v>
      </c>
    </row>
    <row r="186" spans="1:21" ht="13.5" customHeight="1">
      <c r="A186" s="260"/>
      <c r="B186" s="261"/>
      <c r="C186" s="20"/>
      <c r="D186" s="20" t="s">
        <v>364</v>
      </c>
      <c r="E186" s="262" t="s">
        <v>50</v>
      </c>
      <c r="F186" s="263"/>
      <c r="G186" s="31" t="s">
        <v>790</v>
      </c>
      <c r="H186" s="31" t="s">
        <v>790</v>
      </c>
      <c r="I186" s="31" t="s">
        <v>790</v>
      </c>
      <c r="J186" s="31" t="s">
        <v>156</v>
      </c>
      <c r="K186" s="31" t="s">
        <v>790</v>
      </c>
      <c r="L186" s="31" t="s">
        <v>156</v>
      </c>
      <c r="M186" s="31" t="s">
        <v>156</v>
      </c>
      <c r="N186" s="31" t="s">
        <v>156</v>
      </c>
      <c r="O186" s="31" t="s">
        <v>156</v>
      </c>
      <c r="P186" s="31" t="s">
        <v>156</v>
      </c>
      <c r="Q186" s="31" t="s">
        <v>156</v>
      </c>
      <c r="R186" s="31" t="s">
        <v>156</v>
      </c>
      <c r="S186" s="165" t="s">
        <v>156</v>
      </c>
      <c r="T186" s="31">
        <v>0</v>
      </c>
      <c r="U186" s="31" t="s">
        <v>156</v>
      </c>
    </row>
    <row r="187" spans="1:21" s="16" customFormat="1" ht="13.5" customHeight="1">
      <c r="A187" s="25"/>
      <c r="B187" s="26"/>
      <c r="C187" s="27"/>
      <c r="D187" s="27"/>
      <c r="E187" s="264"/>
      <c r="F187" s="265"/>
      <c r="G187" s="29">
        <v>35704.75</v>
      </c>
      <c r="H187" s="29">
        <v>35704.75</v>
      </c>
      <c r="I187" s="29">
        <v>35704.75</v>
      </c>
      <c r="J187" s="29">
        <v>0</v>
      </c>
      <c r="K187" s="29">
        <v>35704.75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8" t="s">
        <v>156</v>
      </c>
      <c r="T187" s="29">
        <v>0</v>
      </c>
      <c r="U187" s="29" t="s">
        <v>156</v>
      </c>
    </row>
    <row r="188" spans="1:21" ht="13.5" customHeight="1">
      <c r="A188" s="260"/>
      <c r="B188" s="261"/>
      <c r="C188" s="20"/>
      <c r="D188" s="20" t="s">
        <v>432</v>
      </c>
      <c r="E188" s="262" t="s">
        <v>57</v>
      </c>
      <c r="F188" s="263"/>
      <c r="G188" s="31" t="s">
        <v>791</v>
      </c>
      <c r="H188" s="31" t="s">
        <v>791</v>
      </c>
      <c r="I188" s="31" t="s">
        <v>791</v>
      </c>
      <c r="J188" s="31" t="s">
        <v>156</v>
      </c>
      <c r="K188" s="31" t="s">
        <v>791</v>
      </c>
      <c r="L188" s="31" t="s">
        <v>156</v>
      </c>
      <c r="M188" s="31" t="s">
        <v>156</v>
      </c>
      <c r="N188" s="31" t="s">
        <v>156</v>
      </c>
      <c r="O188" s="31" t="s">
        <v>156</v>
      </c>
      <c r="P188" s="31" t="s">
        <v>156</v>
      </c>
      <c r="Q188" s="31" t="s">
        <v>156</v>
      </c>
      <c r="R188" s="31" t="s">
        <v>156</v>
      </c>
      <c r="S188" s="165" t="s">
        <v>156</v>
      </c>
      <c r="T188" s="31">
        <v>0</v>
      </c>
      <c r="U188" s="31" t="s">
        <v>156</v>
      </c>
    </row>
    <row r="189" spans="1:21" s="16" customFormat="1" ht="13.5" customHeight="1">
      <c r="A189" s="25"/>
      <c r="B189" s="26"/>
      <c r="C189" s="27"/>
      <c r="D189" s="27"/>
      <c r="E189" s="264"/>
      <c r="F189" s="265"/>
      <c r="G189" s="29">
        <v>13446.58</v>
      </c>
      <c r="H189" s="29">
        <v>13446.58</v>
      </c>
      <c r="I189" s="29">
        <v>13446.58</v>
      </c>
      <c r="J189" s="29">
        <v>0</v>
      </c>
      <c r="K189" s="29">
        <v>13446.58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8" t="s">
        <v>156</v>
      </c>
      <c r="T189" s="29">
        <v>0</v>
      </c>
      <c r="U189" s="29" t="s">
        <v>156</v>
      </c>
    </row>
    <row r="190" spans="1:21" ht="21" customHeight="1">
      <c r="A190" s="260"/>
      <c r="B190" s="261"/>
      <c r="C190" s="20" t="s">
        <v>441</v>
      </c>
      <c r="D190" s="20"/>
      <c r="E190" s="262" t="s">
        <v>4</v>
      </c>
      <c r="F190" s="263"/>
      <c r="G190" s="31" t="s">
        <v>792</v>
      </c>
      <c r="H190" s="31" t="s">
        <v>792</v>
      </c>
      <c r="I190" s="31" t="s">
        <v>793</v>
      </c>
      <c r="J190" s="31" t="s">
        <v>156</v>
      </c>
      <c r="K190" s="31" t="s">
        <v>793</v>
      </c>
      <c r="L190" s="31" t="s">
        <v>156</v>
      </c>
      <c r="M190" s="31" t="s">
        <v>442</v>
      </c>
      <c r="N190" s="31" t="s">
        <v>156</v>
      </c>
      <c r="O190" s="31" t="s">
        <v>156</v>
      </c>
      <c r="P190" s="31" t="s">
        <v>156</v>
      </c>
      <c r="Q190" s="31" t="s">
        <v>156</v>
      </c>
      <c r="R190" s="31" t="s">
        <v>156</v>
      </c>
      <c r="S190" s="165" t="s">
        <v>156</v>
      </c>
      <c r="T190" s="31">
        <v>0</v>
      </c>
      <c r="U190" s="31" t="s">
        <v>156</v>
      </c>
    </row>
    <row r="191" spans="1:21" ht="18.75" customHeight="1">
      <c r="A191" s="18"/>
      <c r="B191" s="19"/>
      <c r="C191" s="20"/>
      <c r="D191" s="20"/>
      <c r="E191" s="264"/>
      <c r="F191" s="265"/>
      <c r="G191" s="31">
        <f>SUM(G193,G195,G197,G199,G201,G203)</f>
        <v>31499.690000000002</v>
      </c>
      <c r="H191" s="31">
        <f aca="true" t="shared" si="15" ref="H191:R191">SUM(H193,H195,H197,H199,H201,H203)</f>
        <v>31499.690000000002</v>
      </c>
      <c r="I191" s="31">
        <f t="shared" si="15"/>
        <v>17099.760000000002</v>
      </c>
      <c r="J191" s="31">
        <f t="shared" si="15"/>
        <v>0</v>
      </c>
      <c r="K191" s="31">
        <f t="shared" si="15"/>
        <v>17099.760000000002</v>
      </c>
      <c r="L191" s="31">
        <f t="shared" si="15"/>
        <v>0</v>
      </c>
      <c r="M191" s="31">
        <f t="shared" si="15"/>
        <v>14399.93</v>
      </c>
      <c r="N191" s="31">
        <f t="shared" si="15"/>
        <v>0</v>
      </c>
      <c r="O191" s="31">
        <f t="shared" si="15"/>
        <v>0</v>
      </c>
      <c r="P191" s="31">
        <f t="shared" si="15"/>
        <v>0</v>
      </c>
      <c r="Q191" s="31">
        <f t="shared" si="15"/>
        <v>0</v>
      </c>
      <c r="R191" s="31">
        <f t="shared" si="15"/>
        <v>0</v>
      </c>
      <c r="S191" s="28" t="s">
        <v>156</v>
      </c>
      <c r="T191" s="29">
        <v>0</v>
      </c>
      <c r="U191" s="29" t="s">
        <v>156</v>
      </c>
    </row>
    <row r="192" spans="1:21" ht="13.5" customHeight="1">
      <c r="A192" s="260"/>
      <c r="B192" s="261"/>
      <c r="C192" s="20"/>
      <c r="D192" s="20" t="s">
        <v>411</v>
      </c>
      <c r="E192" s="262" t="s">
        <v>412</v>
      </c>
      <c r="F192" s="263"/>
      <c r="G192" s="31" t="s">
        <v>442</v>
      </c>
      <c r="H192" s="31" t="s">
        <v>442</v>
      </c>
      <c r="I192" s="31" t="s">
        <v>156</v>
      </c>
      <c r="J192" s="31" t="s">
        <v>156</v>
      </c>
      <c r="K192" s="31" t="s">
        <v>156</v>
      </c>
      <c r="L192" s="31" t="s">
        <v>156</v>
      </c>
      <c r="M192" s="31" t="s">
        <v>442</v>
      </c>
      <c r="N192" s="31" t="s">
        <v>156</v>
      </c>
      <c r="O192" s="31" t="s">
        <v>156</v>
      </c>
      <c r="P192" s="31" t="s">
        <v>156</v>
      </c>
      <c r="Q192" s="31" t="s">
        <v>156</v>
      </c>
      <c r="R192" s="31" t="s">
        <v>156</v>
      </c>
      <c r="S192" s="165" t="s">
        <v>156</v>
      </c>
      <c r="T192" s="31">
        <v>0</v>
      </c>
      <c r="U192" s="31" t="s">
        <v>156</v>
      </c>
    </row>
    <row r="193" spans="1:21" ht="16.5" customHeight="1">
      <c r="A193" s="18"/>
      <c r="B193" s="19"/>
      <c r="C193" s="20"/>
      <c r="D193" s="20"/>
      <c r="E193" s="264"/>
      <c r="F193" s="265"/>
      <c r="G193" s="31">
        <v>14399.93</v>
      </c>
      <c r="H193" s="31">
        <v>14399.93</v>
      </c>
      <c r="I193" s="31">
        <v>0</v>
      </c>
      <c r="J193" s="31">
        <v>0</v>
      </c>
      <c r="K193" s="31">
        <v>0</v>
      </c>
      <c r="L193" s="31">
        <v>0</v>
      </c>
      <c r="M193" s="31">
        <v>14399.93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8" t="s">
        <v>156</v>
      </c>
      <c r="T193" s="29">
        <v>0</v>
      </c>
      <c r="U193" s="29" t="s">
        <v>156</v>
      </c>
    </row>
    <row r="194" spans="1:21" ht="13.5" customHeight="1">
      <c r="A194" s="260"/>
      <c r="B194" s="261"/>
      <c r="C194" s="20"/>
      <c r="D194" s="20" t="s">
        <v>365</v>
      </c>
      <c r="E194" s="262" t="s">
        <v>52</v>
      </c>
      <c r="F194" s="263"/>
      <c r="G194" s="31" t="s">
        <v>794</v>
      </c>
      <c r="H194" s="31" t="s">
        <v>794</v>
      </c>
      <c r="I194" s="31" t="s">
        <v>794</v>
      </c>
      <c r="J194" s="31" t="s">
        <v>156</v>
      </c>
      <c r="K194" s="31" t="s">
        <v>794</v>
      </c>
      <c r="L194" s="31" t="s">
        <v>156</v>
      </c>
      <c r="M194" s="31" t="s">
        <v>156</v>
      </c>
      <c r="N194" s="31" t="s">
        <v>156</v>
      </c>
      <c r="O194" s="31" t="s">
        <v>156</v>
      </c>
      <c r="P194" s="31" t="s">
        <v>156</v>
      </c>
      <c r="Q194" s="31" t="s">
        <v>156</v>
      </c>
      <c r="R194" s="31" t="s">
        <v>156</v>
      </c>
      <c r="S194" s="165" t="s">
        <v>156</v>
      </c>
      <c r="T194" s="31">
        <v>0</v>
      </c>
      <c r="U194" s="31" t="s">
        <v>156</v>
      </c>
    </row>
    <row r="195" spans="1:21" ht="13.5" customHeight="1">
      <c r="A195" s="18"/>
      <c r="B195" s="19"/>
      <c r="C195" s="20"/>
      <c r="D195" s="20"/>
      <c r="E195" s="264"/>
      <c r="F195" s="265"/>
      <c r="G195" s="31">
        <v>10556.12</v>
      </c>
      <c r="H195" s="31">
        <v>10556.12</v>
      </c>
      <c r="I195" s="31">
        <v>10556.12</v>
      </c>
      <c r="J195" s="31">
        <v>0</v>
      </c>
      <c r="K195" s="31">
        <v>10556.12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8" t="s">
        <v>156</v>
      </c>
      <c r="T195" s="29">
        <v>0</v>
      </c>
      <c r="U195" s="29" t="s">
        <v>156</v>
      </c>
    </row>
    <row r="196" spans="1:21" ht="13.5" customHeight="1">
      <c r="A196" s="260"/>
      <c r="B196" s="261"/>
      <c r="C196" s="20"/>
      <c r="D196" s="20" t="s">
        <v>413</v>
      </c>
      <c r="E196" s="262" t="s">
        <v>81</v>
      </c>
      <c r="F196" s="263"/>
      <c r="G196" s="31" t="s">
        <v>265</v>
      </c>
      <c r="H196" s="31" t="s">
        <v>265</v>
      </c>
      <c r="I196" s="31" t="s">
        <v>265</v>
      </c>
      <c r="J196" s="31" t="s">
        <v>156</v>
      </c>
      <c r="K196" s="31" t="s">
        <v>265</v>
      </c>
      <c r="L196" s="31" t="s">
        <v>156</v>
      </c>
      <c r="M196" s="31" t="s">
        <v>156</v>
      </c>
      <c r="N196" s="31" t="s">
        <v>156</v>
      </c>
      <c r="O196" s="31" t="s">
        <v>156</v>
      </c>
      <c r="P196" s="31" t="s">
        <v>156</v>
      </c>
      <c r="Q196" s="31" t="s">
        <v>156</v>
      </c>
      <c r="R196" s="31" t="s">
        <v>156</v>
      </c>
      <c r="S196" s="165" t="s">
        <v>156</v>
      </c>
      <c r="T196" s="31">
        <v>0</v>
      </c>
      <c r="U196" s="31" t="s">
        <v>156</v>
      </c>
    </row>
    <row r="197" spans="1:21" ht="13.5" customHeight="1">
      <c r="A197" s="18"/>
      <c r="B197" s="19"/>
      <c r="C197" s="20"/>
      <c r="D197" s="20"/>
      <c r="E197" s="264"/>
      <c r="F197" s="265"/>
      <c r="G197" s="31">
        <v>109.15</v>
      </c>
      <c r="H197" s="31">
        <v>109.15</v>
      </c>
      <c r="I197" s="31">
        <v>109.15</v>
      </c>
      <c r="J197" s="31">
        <v>0</v>
      </c>
      <c r="K197" s="31">
        <v>109.15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28" t="s">
        <v>156</v>
      </c>
      <c r="T197" s="29">
        <v>0</v>
      </c>
      <c r="U197" s="29" t="s">
        <v>156</v>
      </c>
    </row>
    <row r="198" spans="1:21" ht="13.5" customHeight="1">
      <c r="A198" s="260"/>
      <c r="B198" s="261"/>
      <c r="C198" s="20"/>
      <c r="D198" s="20" t="s">
        <v>372</v>
      </c>
      <c r="E198" s="262" t="s">
        <v>55</v>
      </c>
      <c r="F198" s="263"/>
      <c r="G198" s="31" t="s">
        <v>795</v>
      </c>
      <c r="H198" s="31" t="s">
        <v>795</v>
      </c>
      <c r="I198" s="31" t="s">
        <v>795</v>
      </c>
      <c r="J198" s="31" t="s">
        <v>156</v>
      </c>
      <c r="K198" s="31" t="s">
        <v>795</v>
      </c>
      <c r="L198" s="31" t="s">
        <v>156</v>
      </c>
      <c r="M198" s="31" t="s">
        <v>156</v>
      </c>
      <c r="N198" s="31" t="s">
        <v>156</v>
      </c>
      <c r="O198" s="31" t="s">
        <v>156</v>
      </c>
      <c r="P198" s="31" t="s">
        <v>156</v>
      </c>
      <c r="Q198" s="31" t="s">
        <v>156</v>
      </c>
      <c r="R198" s="31" t="s">
        <v>156</v>
      </c>
      <c r="S198" s="165" t="s">
        <v>156</v>
      </c>
      <c r="T198" s="31">
        <v>0</v>
      </c>
      <c r="U198" s="31" t="s">
        <v>156</v>
      </c>
    </row>
    <row r="199" spans="1:21" ht="13.5" customHeight="1">
      <c r="A199" s="18"/>
      <c r="B199" s="19"/>
      <c r="C199" s="20"/>
      <c r="D199" s="20"/>
      <c r="E199" s="264"/>
      <c r="F199" s="265"/>
      <c r="G199" s="31">
        <v>6134.49</v>
      </c>
      <c r="H199" s="31">
        <v>6134.49</v>
      </c>
      <c r="I199" s="31">
        <v>6134.49</v>
      </c>
      <c r="J199" s="31">
        <v>0</v>
      </c>
      <c r="K199" s="31">
        <v>6134.49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28" t="s">
        <v>156</v>
      </c>
      <c r="T199" s="29">
        <v>0</v>
      </c>
      <c r="U199" s="29" t="s">
        <v>156</v>
      </c>
    </row>
    <row r="200" spans="1:21" ht="13.5" customHeight="1">
      <c r="A200" s="260"/>
      <c r="B200" s="261"/>
      <c r="C200" s="20"/>
      <c r="D200" s="20" t="s">
        <v>367</v>
      </c>
      <c r="E200" s="262" t="s">
        <v>54</v>
      </c>
      <c r="F200" s="263"/>
      <c r="G200" s="31" t="s">
        <v>211</v>
      </c>
      <c r="H200" s="31" t="s">
        <v>211</v>
      </c>
      <c r="I200" s="31" t="s">
        <v>211</v>
      </c>
      <c r="J200" s="31" t="s">
        <v>156</v>
      </c>
      <c r="K200" s="31" t="s">
        <v>211</v>
      </c>
      <c r="L200" s="31" t="s">
        <v>156</v>
      </c>
      <c r="M200" s="31" t="s">
        <v>156</v>
      </c>
      <c r="N200" s="31" t="s">
        <v>156</v>
      </c>
      <c r="O200" s="31" t="s">
        <v>156</v>
      </c>
      <c r="P200" s="31" t="s">
        <v>156</v>
      </c>
      <c r="Q200" s="31" t="s">
        <v>156</v>
      </c>
      <c r="R200" s="31" t="s">
        <v>156</v>
      </c>
      <c r="S200" s="165" t="s">
        <v>156</v>
      </c>
      <c r="T200" s="31">
        <v>0</v>
      </c>
      <c r="U200" s="31" t="s">
        <v>156</v>
      </c>
    </row>
    <row r="201" spans="1:21" ht="13.5" customHeight="1">
      <c r="A201" s="18"/>
      <c r="B201" s="19"/>
      <c r="C201" s="20"/>
      <c r="D201" s="20"/>
      <c r="E201" s="264"/>
      <c r="F201" s="265"/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28" t="s">
        <v>156</v>
      </c>
      <c r="T201" s="29">
        <v>0</v>
      </c>
      <c r="U201" s="29" t="s">
        <v>156</v>
      </c>
    </row>
    <row r="202" spans="1:21" ht="13.5" customHeight="1">
      <c r="A202" s="260"/>
      <c r="B202" s="261"/>
      <c r="C202" s="20"/>
      <c r="D202" s="20" t="s">
        <v>364</v>
      </c>
      <c r="E202" s="262" t="s">
        <v>50</v>
      </c>
      <c r="F202" s="263"/>
      <c r="G202" s="31" t="s">
        <v>796</v>
      </c>
      <c r="H202" s="31" t="s">
        <v>796</v>
      </c>
      <c r="I202" s="31" t="s">
        <v>796</v>
      </c>
      <c r="J202" s="31" t="s">
        <v>156</v>
      </c>
      <c r="K202" s="31" t="s">
        <v>796</v>
      </c>
      <c r="L202" s="31" t="s">
        <v>156</v>
      </c>
      <c r="M202" s="31" t="s">
        <v>156</v>
      </c>
      <c r="N202" s="31" t="s">
        <v>156</v>
      </c>
      <c r="O202" s="31" t="s">
        <v>156</v>
      </c>
      <c r="P202" s="31" t="s">
        <v>156</v>
      </c>
      <c r="Q202" s="31" t="s">
        <v>156</v>
      </c>
      <c r="R202" s="31" t="s">
        <v>156</v>
      </c>
      <c r="S202" s="165" t="s">
        <v>156</v>
      </c>
      <c r="T202" s="31">
        <v>0</v>
      </c>
      <c r="U202" s="31" t="s">
        <v>156</v>
      </c>
    </row>
    <row r="203" spans="1:21" ht="13.5" customHeight="1">
      <c r="A203" s="18"/>
      <c r="B203" s="19"/>
      <c r="C203" s="20"/>
      <c r="D203" s="20"/>
      <c r="E203" s="264"/>
      <c r="F203" s="265"/>
      <c r="G203" s="31">
        <v>300</v>
      </c>
      <c r="H203" s="31">
        <v>300</v>
      </c>
      <c r="I203" s="31">
        <v>300</v>
      </c>
      <c r="J203" s="31">
        <v>0</v>
      </c>
      <c r="K203" s="31">
        <v>300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8" t="s">
        <v>156</v>
      </c>
      <c r="T203" s="29">
        <v>0</v>
      </c>
      <c r="U203" s="29" t="s">
        <v>156</v>
      </c>
    </row>
    <row r="204" spans="1:21" s="15" customFormat="1" ht="12.75" customHeight="1">
      <c r="A204" s="266" t="s">
        <v>183</v>
      </c>
      <c r="B204" s="267"/>
      <c r="C204" s="23"/>
      <c r="D204" s="23"/>
      <c r="E204" s="262" t="s">
        <v>184</v>
      </c>
      <c r="F204" s="263"/>
      <c r="G204" s="24" t="s">
        <v>185</v>
      </c>
      <c r="H204" s="24" t="s">
        <v>185</v>
      </c>
      <c r="I204" s="24" t="s">
        <v>185</v>
      </c>
      <c r="J204" s="24" t="s">
        <v>443</v>
      </c>
      <c r="K204" s="24" t="s">
        <v>444</v>
      </c>
      <c r="L204" s="24" t="s">
        <v>156</v>
      </c>
      <c r="M204" s="24" t="s">
        <v>156</v>
      </c>
      <c r="N204" s="24" t="s">
        <v>156</v>
      </c>
      <c r="O204" s="24" t="s">
        <v>156</v>
      </c>
      <c r="P204" s="24" t="s">
        <v>156</v>
      </c>
      <c r="Q204" s="24" t="s">
        <v>156</v>
      </c>
      <c r="R204" s="24" t="s">
        <v>156</v>
      </c>
      <c r="S204" s="166" t="s">
        <v>156</v>
      </c>
      <c r="T204" s="24">
        <v>0</v>
      </c>
      <c r="U204" s="24" t="s">
        <v>156</v>
      </c>
    </row>
    <row r="205" spans="1:21" s="16" customFormat="1" ht="15.75" customHeight="1">
      <c r="A205" s="25"/>
      <c r="B205" s="26"/>
      <c r="C205" s="27"/>
      <c r="D205" s="27"/>
      <c r="E205" s="264"/>
      <c r="F205" s="265"/>
      <c r="G205" s="29">
        <f>SUM(G207)</f>
        <v>0</v>
      </c>
      <c r="H205" s="29">
        <f aca="true" t="shared" si="16" ref="H205:R205">SUM(H207)</f>
        <v>0</v>
      </c>
      <c r="I205" s="29">
        <f t="shared" si="16"/>
        <v>0</v>
      </c>
      <c r="J205" s="29">
        <f t="shared" si="16"/>
        <v>0</v>
      </c>
      <c r="K205" s="29">
        <f t="shared" si="16"/>
        <v>0</v>
      </c>
      <c r="L205" s="29">
        <f t="shared" si="16"/>
        <v>0</v>
      </c>
      <c r="M205" s="29">
        <f t="shared" si="16"/>
        <v>0</v>
      </c>
      <c r="N205" s="29">
        <f t="shared" si="16"/>
        <v>0</v>
      </c>
      <c r="O205" s="29">
        <f t="shared" si="16"/>
        <v>0</v>
      </c>
      <c r="P205" s="29">
        <f t="shared" si="16"/>
        <v>0</v>
      </c>
      <c r="Q205" s="29">
        <f t="shared" si="16"/>
        <v>0</v>
      </c>
      <c r="R205" s="29">
        <f t="shared" si="16"/>
        <v>0</v>
      </c>
      <c r="S205" s="28" t="s">
        <v>156</v>
      </c>
      <c r="T205" s="29">
        <v>0</v>
      </c>
      <c r="U205" s="29" t="s">
        <v>156</v>
      </c>
    </row>
    <row r="206" spans="1:21" ht="12.75" customHeight="1">
      <c r="A206" s="260"/>
      <c r="B206" s="261"/>
      <c r="C206" s="20" t="s">
        <v>186</v>
      </c>
      <c r="D206" s="20"/>
      <c r="E206" s="262" t="s">
        <v>124</v>
      </c>
      <c r="F206" s="263"/>
      <c r="G206" s="31" t="s">
        <v>185</v>
      </c>
      <c r="H206" s="31" t="s">
        <v>185</v>
      </c>
      <c r="I206" s="31" t="s">
        <v>185</v>
      </c>
      <c r="J206" s="31" t="s">
        <v>443</v>
      </c>
      <c r="K206" s="31" t="s">
        <v>444</v>
      </c>
      <c r="L206" s="31" t="s">
        <v>156</v>
      </c>
      <c r="M206" s="31" t="s">
        <v>156</v>
      </c>
      <c r="N206" s="31" t="s">
        <v>156</v>
      </c>
      <c r="O206" s="31" t="s">
        <v>156</v>
      </c>
      <c r="P206" s="31" t="s">
        <v>156</v>
      </c>
      <c r="Q206" s="31" t="s">
        <v>156</v>
      </c>
      <c r="R206" s="31" t="s">
        <v>156</v>
      </c>
      <c r="S206" s="165" t="s">
        <v>156</v>
      </c>
      <c r="T206" s="31">
        <v>0</v>
      </c>
      <c r="U206" s="31" t="s">
        <v>156</v>
      </c>
    </row>
    <row r="207" spans="1:21" s="16" customFormat="1" ht="15" customHeight="1">
      <c r="A207" s="25"/>
      <c r="B207" s="26"/>
      <c r="C207" s="27"/>
      <c r="D207" s="27"/>
      <c r="E207" s="264"/>
      <c r="F207" s="265"/>
      <c r="G207" s="29">
        <f>SUM(G209,G211,G213,G215)</f>
        <v>0</v>
      </c>
      <c r="H207" s="29">
        <f aca="true" t="shared" si="17" ref="H207:R207">SUM(H209,H211,H213,H215)</f>
        <v>0</v>
      </c>
      <c r="I207" s="29">
        <f t="shared" si="17"/>
        <v>0</v>
      </c>
      <c r="J207" s="29">
        <f t="shared" si="17"/>
        <v>0</v>
      </c>
      <c r="K207" s="29">
        <f t="shared" si="17"/>
        <v>0</v>
      </c>
      <c r="L207" s="29">
        <f t="shared" si="17"/>
        <v>0</v>
      </c>
      <c r="M207" s="29">
        <f t="shared" si="17"/>
        <v>0</v>
      </c>
      <c r="N207" s="29">
        <f t="shared" si="17"/>
        <v>0</v>
      </c>
      <c r="O207" s="29">
        <f t="shared" si="17"/>
        <v>0</v>
      </c>
      <c r="P207" s="29">
        <f t="shared" si="17"/>
        <v>0</v>
      </c>
      <c r="Q207" s="29">
        <f t="shared" si="17"/>
        <v>0</v>
      </c>
      <c r="R207" s="29">
        <f t="shared" si="17"/>
        <v>0</v>
      </c>
      <c r="S207" s="28" t="s">
        <v>156</v>
      </c>
      <c r="T207" s="29">
        <v>0</v>
      </c>
      <c r="U207" s="29" t="s">
        <v>156</v>
      </c>
    </row>
    <row r="208" spans="1:21" ht="13.5" customHeight="1">
      <c r="A208" s="260"/>
      <c r="B208" s="261"/>
      <c r="C208" s="20"/>
      <c r="D208" s="20" t="s">
        <v>399</v>
      </c>
      <c r="E208" s="262" t="s">
        <v>64</v>
      </c>
      <c r="F208" s="263"/>
      <c r="G208" s="31" t="s">
        <v>445</v>
      </c>
      <c r="H208" s="31" t="s">
        <v>445</v>
      </c>
      <c r="I208" s="31" t="s">
        <v>445</v>
      </c>
      <c r="J208" s="31" t="s">
        <v>445</v>
      </c>
      <c r="K208" s="31" t="s">
        <v>156</v>
      </c>
      <c r="L208" s="31" t="s">
        <v>156</v>
      </c>
      <c r="M208" s="31" t="s">
        <v>156</v>
      </c>
      <c r="N208" s="31" t="s">
        <v>156</v>
      </c>
      <c r="O208" s="31" t="s">
        <v>156</v>
      </c>
      <c r="P208" s="31" t="s">
        <v>156</v>
      </c>
      <c r="Q208" s="31" t="s">
        <v>156</v>
      </c>
      <c r="R208" s="31" t="s">
        <v>156</v>
      </c>
      <c r="S208" s="165" t="s">
        <v>156</v>
      </c>
      <c r="T208" s="31">
        <v>0</v>
      </c>
      <c r="U208" s="31" t="s">
        <v>156</v>
      </c>
    </row>
    <row r="209" spans="1:21" s="16" customFormat="1" ht="13.5" customHeight="1">
      <c r="A209" s="25"/>
      <c r="B209" s="26"/>
      <c r="C209" s="27"/>
      <c r="D209" s="27"/>
      <c r="E209" s="264"/>
      <c r="F209" s="265"/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8" t="s">
        <v>156</v>
      </c>
      <c r="T209" s="29">
        <v>0</v>
      </c>
      <c r="U209" s="29" t="s">
        <v>156</v>
      </c>
    </row>
    <row r="210" spans="1:21" ht="13.5" customHeight="1">
      <c r="A210" s="260"/>
      <c r="B210" s="261"/>
      <c r="C210" s="20"/>
      <c r="D210" s="20" t="s">
        <v>401</v>
      </c>
      <c r="E210" s="262" t="s">
        <v>65</v>
      </c>
      <c r="F210" s="263"/>
      <c r="G210" s="31" t="s">
        <v>446</v>
      </c>
      <c r="H210" s="31" t="s">
        <v>446</v>
      </c>
      <c r="I210" s="31" t="s">
        <v>446</v>
      </c>
      <c r="J210" s="31" t="s">
        <v>446</v>
      </c>
      <c r="K210" s="31" t="s">
        <v>156</v>
      </c>
      <c r="L210" s="31" t="s">
        <v>156</v>
      </c>
      <c r="M210" s="31" t="s">
        <v>156</v>
      </c>
      <c r="N210" s="31" t="s">
        <v>156</v>
      </c>
      <c r="O210" s="31" t="s">
        <v>156</v>
      </c>
      <c r="P210" s="31" t="s">
        <v>156</v>
      </c>
      <c r="Q210" s="31" t="s">
        <v>156</v>
      </c>
      <c r="R210" s="31" t="s">
        <v>156</v>
      </c>
      <c r="S210" s="165" t="s">
        <v>156</v>
      </c>
      <c r="T210" s="31">
        <v>0</v>
      </c>
      <c r="U210" s="31" t="s">
        <v>156</v>
      </c>
    </row>
    <row r="211" spans="1:21" s="16" customFormat="1" ht="13.5" customHeight="1">
      <c r="A211" s="25"/>
      <c r="B211" s="26"/>
      <c r="C211" s="27"/>
      <c r="D211" s="27"/>
      <c r="E211" s="264"/>
      <c r="F211" s="265"/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8" t="s">
        <v>156</v>
      </c>
      <c r="T211" s="29">
        <v>0</v>
      </c>
      <c r="U211" s="29" t="s">
        <v>156</v>
      </c>
    </row>
    <row r="212" spans="1:21" ht="12.75" customHeight="1">
      <c r="A212" s="260"/>
      <c r="B212" s="261"/>
      <c r="C212" s="20"/>
      <c r="D212" s="20" t="s">
        <v>424</v>
      </c>
      <c r="E212" s="262" t="s">
        <v>70</v>
      </c>
      <c r="F212" s="263"/>
      <c r="G212" s="31" t="s">
        <v>447</v>
      </c>
      <c r="H212" s="31" t="s">
        <v>447</v>
      </c>
      <c r="I212" s="31" t="s">
        <v>447</v>
      </c>
      <c r="J212" s="31" t="s">
        <v>447</v>
      </c>
      <c r="K212" s="31" t="s">
        <v>156</v>
      </c>
      <c r="L212" s="31" t="s">
        <v>156</v>
      </c>
      <c r="M212" s="31" t="s">
        <v>156</v>
      </c>
      <c r="N212" s="31" t="s">
        <v>156</v>
      </c>
      <c r="O212" s="31" t="s">
        <v>156</v>
      </c>
      <c r="P212" s="31" t="s">
        <v>156</v>
      </c>
      <c r="Q212" s="31" t="s">
        <v>156</v>
      </c>
      <c r="R212" s="31" t="s">
        <v>156</v>
      </c>
      <c r="S212" s="165" t="s">
        <v>156</v>
      </c>
      <c r="T212" s="31">
        <v>0</v>
      </c>
      <c r="U212" s="31" t="s">
        <v>156</v>
      </c>
    </row>
    <row r="213" spans="1:21" s="16" customFormat="1" ht="12.75" customHeight="1">
      <c r="A213" s="25"/>
      <c r="B213" s="26"/>
      <c r="C213" s="27"/>
      <c r="D213" s="27"/>
      <c r="E213" s="264"/>
      <c r="F213" s="265"/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8" t="s">
        <v>156</v>
      </c>
      <c r="T213" s="29">
        <v>0</v>
      </c>
      <c r="U213" s="29" t="s">
        <v>156</v>
      </c>
    </row>
    <row r="214" spans="1:21" ht="13.5" customHeight="1">
      <c r="A214" s="260"/>
      <c r="B214" s="261"/>
      <c r="C214" s="20"/>
      <c r="D214" s="20" t="s">
        <v>365</v>
      </c>
      <c r="E214" s="262" t="s">
        <v>52</v>
      </c>
      <c r="F214" s="263"/>
      <c r="G214" s="31" t="s">
        <v>444</v>
      </c>
      <c r="H214" s="31" t="s">
        <v>444</v>
      </c>
      <c r="I214" s="31" t="s">
        <v>444</v>
      </c>
      <c r="J214" s="31" t="s">
        <v>156</v>
      </c>
      <c r="K214" s="31" t="s">
        <v>444</v>
      </c>
      <c r="L214" s="31" t="s">
        <v>156</v>
      </c>
      <c r="M214" s="31" t="s">
        <v>156</v>
      </c>
      <c r="N214" s="31" t="s">
        <v>156</v>
      </c>
      <c r="O214" s="31" t="s">
        <v>156</v>
      </c>
      <c r="P214" s="31" t="s">
        <v>156</v>
      </c>
      <c r="Q214" s="31" t="s">
        <v>156</v>
      </c>
      <c r="R214" s="31" t="s">
        <v>156</v>
      </c>
      <c r="S214" s="165" t="s">
        <v>156</v>
      </c>
      <c r="T214" s="31">
        <v>0</v>
      </c>
      <c r="U214" s="31" t="s">
        <v>156</v>
      </c>
    </row>
    <row r="215" spans="1:21" s="16" customFormat="1" ht="12.75" customHeight="1">
      <c r="A215" s="25"/>
      <c r="B215" s="26"/>
      <c r="C215" s="27"/>
      <c r="D215" s="27"/>
      <c r="E215" s="264"/>
      <c r="F215" s="265"/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8" t="s">
        <v>156</v>
      </c>
      <c r="T215" s="29">
        <v>0</v>
      </c>
      <c r="U215" s="29" t="s">
        <v>156</v>
      </c>
    </row>
    <row r="216" spans="1:21" s="15" customFormat="1" ht="13.5" customHeight="1">
      <c r="A216" s="266" t="s">
        <v>187</v>
      </c>
      <c r="B216" s="267"/>
      <c r="C216" s="23"/>
      <c r="D216" s="23"/>
      <c r="E216" s="262" t="s">
        <v>119</v>
      </c>
      <c r="F216" s="263"/>
      <c r="G216" s="24" t="s">
        <v>154</v>
      </c>
      <c r="H216" s="24" t="s">
        <v>154</v>
      </c>
      <c r="I216" s="24" t="s">
        <v>154</v>
      </c>
      <c r="J216" s="24" t="s">
        <v>156</v>
      </c>
      <c r="K216" s="24" t="s">
        <v>154</v>
      </c>
      <c r="L216" s="24" t="s">
        <v>156</v>
      </c>
      <c r="M216" s="24" t="s">
        <v>156</v>
      </c>
      <c r="N216" s="24" t="s">
        <v>156</v>
      </c>
      <c r="O216" s="24" t="s">
        <v>156</v>
      </c>
      <c r="P216" s="24" t="s">
        <v>156</v>
      </c>
      <c r="Q216" s="24" t="s">
        <v>156</v>
      </c>
      <c r="R216" s="24" t="s">
        <v>156</v>
      </c>
      <c r="S216" s="166" t="s">
        <v>156</v>
      </c>
      <c r="T216" s="24">
        <v>0</v>
      </c>
      <c r="U216" s="24" t="s">
        <v>156</v>
      </c>
    </row>
    <row r="217" spans="1:21" s="16" customFormat="1" ht="13.5" customHeight="1">
      <c r="A217" s="25"/>
      <c r="B217" s="26"/>
      <c r="C217" s="27"/>
      <c r="D217" s="27"/>
      <c r="E217" s="264"/>
      <c r="F217" s="265"/>
      <c r="G217" s="29">
        <f>SUM(G219)</f>
        <v>0</v>
      </c>
      <c r="H217" s="29">
        <f aca="true" t="shared" si="18" ref="H217:R217">SUM(H219)</f>
        <v>0</v>
      </c>
      <c r="I217" s="29">
        <f t="shared" si="18"/>
        <v>0</v>
      </c>
      <c r="J217" s="29">
        <f t="shared" si="18"/>
        <v>0</v>
      </c>
      <c r="K217" s="29">
        <f t="shared" si="18"/>
        <v>0</v>
      </c>
      <c r="L217" s="29">
        <f t="shared" si="18"/>
        <v>0</v>
      </c>
      <c r="M217" s="29">
        <f t="shared" si="18"/>
        <v>0</v>
      </c>
      <c r="N217" s="29">
        <f t="shared" si="18"/>
        <v>0</v>
      </c>
      <c r="O217" s="29">
        <f t="shared" si="18"/>
        <v>0</v>
      </c>
      <c r="P217" s="29">
        <f t="shared" si="18"/>
        <v>0</v>
      </c>
      <c r="Q217" s="29">
        <f t="shared" si="18"/>
        <v>0</v>
      </c>
      <c r="R217" s="29">
        <f t="shared" si="18"/>
        <v>0</v>
      </c>
      <c r="S217" s="28" t="s">
        <v>156</v>
      </c>
      <c r="T217" s="29">
        <v>0</v>
      </c>
      <c r="U217" s="29" t="s">
        <v>156</v>
      </c>
    </row>
    <row r="218" spans="1:21" ht="13.5" customHeight="1">
      <c r="A218" s="260"/>
      <c r="B218" s="261"/>
      <c r="C218" s="20" t="s">
        <v>188</v>
      </c>
      <c r="D218" s="20"/>
      <c r="E218" s="262" t="s">
        <v>120</v>
      </c>
      <c r="F218" s="263"/>
      <c r="G218" s="31" t="s">
        <v>154</v>
      </c>
      <c r="H218" s="31" t="s">
        <v>154</v>
      </c>
      <c r="I218" s="31" t="s">
        <v>154</v>
      </c>
      <c r="J218" s="31" t="s">
        <v>156</v>
      </c>
      <c r="K218" s="31" t="s">
        <v>154</v>
      </c>
      <c r="L218" s="31" t="s">
        <v>156</v>
      </c>
      <c r="M218" s="31" t="s">
        <v>156</v>
      </c>
      <c r="N218" s="31" t="s">
        <v>156</v>
      </c>
      <c r="O218" s="31" t="s">
        <v>156</v>
      </c>
      <c r="P218" s="31" t="s">
        <v>156</v>
      </c>
      <c r="Q218" s="31" t="s">
        <v>156</v>
      </c>
      <c r="R218" s="31" t="s">
        <v>156</v>
      </c>
      <c r="S218" s="165" t="s">
        <v>156</v>
      </c>
      <c r="T218" s="31">
        <v>0</v>
      </c>
      <c r="U218" s="31" t="s">
        <v>156</v>
      </c>
    </row>
    <row r="219" spans="1:21" s="16" customFormat="1" ht="12.75" customHeight="1">
      <c r="A219" s="25"/>
      <c r="B219" s="26"/>
      <c r="C219" s="27"/>
      <c r="D219" s="27"/>
      <c r="E219" s="264"/>
      <c r="F219" s="265"/>
      <c r="G219" s="29">
        <f>SUM(G221)</f>
        <v>0</v>
      </c>
      <c r="H219" s="29">
        <f aca="true" t="shared" si="19" ref="H219:R219">SUM(H221)</f>
        <v>0</v>
      </c>
      <c r="I219" s="29">
        <f t="shared" si="19"/>
        <v>0</v>
      </c>
      <c r="J219" s="29">
        <f t="shared" si="19"/>
        <v>0</v>
      </c>
      <c r="K219" s="29">
        <f t="shared" si="19"/>
        <v>0</v>
      </c>
      <c r="L219" s="29">
        <f t="shared" si="19"/>
        <v>0</v>
      </c>
      <c r="M219" s="29">
        <f t="shared" si="19"/>
        <v>0</v>
      </c>
      <c r="N219" s="29">
        <f t="shared" si="19"/>
        <v>0</v>
      </c>
      <c r="O219" s="29">
        <f t="shared" si="19"/>
        <v>0</v>
      </c>
      <c r="P219" s="29">
        <f t="shared" si="19"/>
        <v>0</v>
      </c>
      <c r="Q219" s="29">
        <f t="shared" si="19"/>
        <v>0</v>
      </c>
      <c r="R219" s="29">
        <f t="shared" si="19"/>
        <v>0</v>
      </c>
      <c r="S219" s="28" t="s">
        <v>156</v>
      </c>
      <c r="T219" s="29">
        <v>0</v>
      </c>
      <c r="U219" s="29" t="s">
        <v>156</v>
      </c>
    </row>
    <row r="220" spans="1:21" ht="12.75" customHeight="1">
      <c r="A220" s="260"/>
      <c r="B220" s="261"/>
      <c r="C220" s="20"/>
      <c r="D220" s="20" t="s">
        <v>435</v>
      </c>
      <c r="E220" s="262" t="s">
        <v>436</v>
      </c>
      <c r="F220" s="263"/>
      <c r="G220" s="31" t="s">
        <v>154</v>
      </c>
      <c r="H220" s="31" t="s">
        <v>154</v>
      </c>
      <c r="I220" s="31" t="s">
        <v>154</v>
      </c>
      <c r="J220" s="31" t="s">
        <v>156</v>
      </c>
      <c r="K220" s="31" t="s">
        <v>154</v>
      </c>
      <c r="L220" s="31" t="s">
        <v>156</v>
      </c>
      <c r="M220" s="31" t="s">
        <v>156</v>
      </c>
      <c r="N220" s="31" t="s">
        <v>156</v>
      </c>
      <c r="O220" s="31" t="s">
        <v>156</v>
      </c>
      <c r="P220" s="31" t="s">
        <v>156</v>
      </c>
      <c r="Q220" s="31" t="s">
        <v>156</v>
      </c>
      <c r="R220" s="31" t="s">
        <v>156</v>
      </c>
      <c r="S220" s="165" t="s">
        <v>156</v>
      </c>
      <c r="T220" s="31">
        <v>0</v>
      </c>
      <c r="U220" s="31" t="s">
        <v>156</v>
      </c>
    </row>
    <row r="221" spans="1:21" s="16" customFormat="1" ht="12.75" customHeight="1">
      <c r="A221" s="25"/>
      <c r="B221" s="26"/>
      <c r="C221" s="27"/>
      <c r="D221" s="27"/>
      <c r="E221" s="264"/>
      <c r="F221" s="265"/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8" t="s">
        <v>156</v>
      </c>
      <c r="T221" s="29">
        <v>0</v>
      </c>
      <c r="U221" s="29" t="s">
        <v>156</v>
      </c>
    </row>
    <row r="222" spans="1:21" s="15" customFormat="1" ht="25.5" customHeight="1">
      <c r="A222" s="266" t="s">
        <v>189</v>
      </c>
      <c r="B222" s="267"/>
      <c r="C222" s="23"/>
      <c r="D222" s="23"/>
      <c r="E222" s="262" t="s">
        <v>11</v>
      </c>
      <c r="F222" s="263"/>
      <c r="G222" s="24" t="s">
        <v>797</v>
      </c>
      <c r="H222" s="24" t="s">
        <v>798</v>
      </c>
      <c r="I222" s="24" t="s">
        <v>799</v>
      </c>
      <c r="J222" s="24" t="s">
        <v>448</v>
      </c>
      <c r="K222" s="24" t="s">
        <v>800</v>
      </c>
      <c r="L222" s="24" t="s">
        <v>156</v>
      </c>
      <c r="M222" s="24" t="s">
        <v>449</v>
      </c>
      <c r="N222" s="24" t="s">
        <v>156</v>
      </c>
      <c r="O222" s="24" t="s">
        <v>156</v>
      </c>
      <c r="P222" s="24" t="s">
        <v>156</v>
      </c>
      <c r="Q222" s="24" t="s">
        <v>387</v>
      </c>
      <c r="R222" s="24" t="s">
        <v>387</v>
      </c>
      <c r="S222" s="166" t="s">
        <v>156</v>
      </c>
      <c r="T222" s="24">
        <v>0</v>
      </c>
      <c r="U222" s="24" t="s">
        <v>156</v>
      </c>
    </row>
    <row r="223" spans="1:21" s="16" customFormat="1" ht="24.75" customHeight="1">
      <c r="A223" s="25"/>
      <c r="B223" s="26"/>
      <c r="C223" s="27"/>
      <c r="D223" s="27"/>
      <c r="E223" s="264"/>
      <c r="F223" s="265"/>
      <c r="G223" s="29">
        <f>SUM(G225,G229,G257,G263,G299)</f>
        <v>227899.5000000001</v>
      </c>
      <c r="H223" s="29">
        <f aca="true" t="shared" si="20" ref="H223:U223">SUM(H225,H229,H257,H263,H299)</f>
        <v>227899.5000000001</v>
      </c>
      <c r="I223" s="29">
        <f t="shared" si="20"/>
        <v>221777.81000000003</v>
      </c>
      <c r="J223" s="29">
        <f t="shared" si="20"/>
        <v>148140.74</v>
      </c>
      <c r="K223" s="29">
        <f t="shared" si="20"/>
        <v>73637.06999999999</v>
      </c>
      <c r="L223" s="29">
        <f t="shared" si="20"/>
        <v>0</v>
      </c>
      <c r="M223" s="29">
        <f t="shared" si="20"/>
        <v>6121.6900000000005</v>
      </c>
      <c r="N223" s="29">
        <f t="shared" si="20"/>
        <v>0</v>
      </c>
      <c r="O223" s="29">
        <f t="shared" si="20"/>
        <v>0</v>
      </c>
      <c r="P223" s="29">
        <f t="shared" si="20"/>
        <v>0</v>
      </c>
      <c r="Q223" s="29">
        <f t="shared" si="20"/>
        <v>0</v>
      </c>
      <c r="R223" s="29">
        <f t="shared" si="20"/>
        <v>0</v>
      </c>
      <c r="S223" s="28">
        <v>0</v>
      </c>
      <c r="T223" s="29">
        <f t="shared" si="20"/>
        <v>0</v>
      </c>
      <c r="U223" s="29">
        <f t="shared" si="20"/>
        <v>0</v>
      </c>
    </row>
    <row r="224" spans="1:21" ht="13.5" customHeight="1">
      <c r="A224" s="260"/>
      <c r="B224" s="261"/>
      <c r="C224" s="20" t="s">
        <v>801</v>
      </c>
      <c r="D224" s="20"/>
      <c r="E224" s="262" t="s">
        <v>802</v>
      </c>
      <c r="F224" s="263"/>
      <c r="G224" s="31" t="s">
        <v>196</v>
      </c>
      <c r="H224" s="31" t="s">
        <v>196</v>
      </c>
      <c r="I224" s="31" t="s">
        <v>196</v>
      </c>
      <c r="J224" s="31" t="s">
        <v>156</v>
      </c>
      <c r="K224" s="31" t="s">
        <v>196</v>
      </c>
      <c r="L224" s="31" t="s">
        <v>156</v>
      </c>
      <c r="M224" s="31" t="s">
        <v>156</v>
      </c>
      <c r="N224" s="31" t="s">
        <v>156</v>
      </c>
      <c r="O224" s="31" t="s">
        <v>156</v>
      </c>
      <c r="P224" s="31" t="s">
        <v>156</v>
      </c>
      <c r="Q224" s="31" t="s">
        <v>156</v>
      </c>
      <c r="R224" s="31" t="s">
        <v>156</v>
      </c>
      <c r="S224" s="165" t="s">
        <v>156</v>
      </c>
      <c r="T224" s="31">
        <v>0</v>
      </c>
      <c r="U224" s="31" t="s">
        <v>156</v>
      </c>
    </row>
    <row r="225" spans="1:21" s="16" customFormat="1" ht="13.5" customHeight="1">
      <c r="A225" s="25"/>
      <c r="B225" s="26"/>
      <c r="C225" s="27"/>
      <c r="D225" s="27"/>
      <c r="E225" s="264"/>
      <c r="F225" s="265"/>
      <c r="G225" s="29">
        <f>SUM(G227)</f>
        <v>0</v>
      </c>
      <c r="H225" s="29">
        <f aca="true" t="shared" si="21" ref="H225:R225">SUM(H227)</f>
        <v>0</v>
      </c>
      <c r="I225" s="29">
        <f t="shared" si="21"/>
        <v>0</v>
      </c>
      <c r="J225" s="29">
        <f t="shared" si="21"/>
        <v>0</v>
      </c>
      <c r="K225" s="29">
        <f t="shared" si="21"/>
        <v>0</v>
      </c>
      <c r="L225" s="29">
        <f t="shared" si="21"/>
        <v>0</v>
      </c>
      <c r="M225" s="29">
        <f t="shared" si="21"/>
        <v>0</v>
      </c>
      <c r="N225" s="29">
        <f t="shared" si="21"/>
        <v>0</v>
      </c>
      <c r="O225" s="29">
        <f t="shared" si="21"/>
        <v>0</v>
      </c>
      <c r="P225" s="29">
        <f t="shared" si="21"/>
        <v>0</v>
      </c>
      <c r="Q225" s="29">
        <f t="shared" si="21"/>
        <v>0</v>
      </c>
      <c r="R225" s="29">
        <f t="shared" si="21"/>
        <v>0</v>
      </c>
      <c r="S225" s="28" t="s">
        <v>156</v>
      </c>
      <c r="T225" s="29">
        <v>0</v>
      </c>
      <c r="U225" s="29" t="s">
        <v>156</v>
      </c>
    </row>
    <row r="226" spans="1:21" ht="13.5" customHeight="1">
      <c r="A226" s="260"/>
      <c r="B226" s="261"/>
      <c r="C226" s="20"/>
      <c r="D226" s="20" t="s">
        <v>803</v>
      </c>
      <c r="E226" s="262" t="s">
        <v>804</v>
      </c>
      <c r="F226" s="263"/>
      <c r="G226" s="31" t="s">
        <v>196</v>
      </c>
      <c r="H226" s="31" t="s">
        <v>196</v>
      </c>
      <c r="I226" s="31" t="s">
        <v>196</v>
      </c>
      <c r="J226" s="31" t="s">
        <v>156</v>
      </c>
      <c r="K226" s="31" t="s">
        <v>196</v>
      </c>
      <c r="L226" s="31" t="s">
        <v>156</v>
      </c>
      <c r="M226" s="31" t="s">
        <v>156</v>
      </c>
      <c r="N226" s="31" t="s">
        <v>156</v>
      </c>
      <c r="O226" s="31" t="s">
        <v>156</v>
      </c>
      <c r="P226" s="31" t="s">
        <v>156</v>
      </c>
      <c r="Q226" s="31" t="s">
        <v>156</v>
      </c>
      <c r="R226" s="31" t="s">
        <v>156</v>
      </c>
      <c r="S226" s="165" t="s">
        <v>156</v>
      </c>
      <c r="T226" s="31">
        <v>0</v>
      </c>
      <c r="U226" s="31" t="s">
        <v>156</v>
      </c>
    </row>
    <row r="227" spans="1:21" s="16" customFormat="1" ht="13.5" customHeight="1">
      <c r="A227" s="25"/>
      <c r="B227" s="26"/>
      <c r="C227" s="27"/>
      <c r="D227" s="27"/>
      <c r="E227" s="264"/>
      <c r="F227" s="265"/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8" t="s">
        <v>156</v>
      </c>
      <c r="T227" s="29">
        <v>0</v>
      </c>
      <c r="U227" s="29" t="s">
        <v>156</v>
      </c>
    </row>
    <row r="228" spans="1:21" ht="13.5" customHeight="1">
      <c r="A228" s="260"/>
      <c r="B228" s="261"/>
      <c r="C228" s="20" t="s">
        <v>450</v>
      </c>
      <c r="D228" s="20"/>
      <c r="E228" s="262" t="s">
        <v>75</v>
      </c>
      <c r="F228" s="263"/>
      <c r="G228" s="31" t="s">
        <v>805</v>
      </c>
      <c r="H228" s="31" t="s">
        <v>806</v>
      </c>
      <c r="I228" s="31" t="s">
        <v>807</v>
      </c>
      <c r="J228" s="31" t="s">
        <v>451</v>
      </c>
      <c r="K228" s="31" t="s">
        <v>808</v>
      </c>
      <c r="L228" s="31" t="s">
        <v>156</v>
      </c>
      <c r="M228" s="31" t="s">
        <v>452</v>
      </c>
      <c r="N228" s="31" t="s">
        <v>156</v>
      </c>
      <c r="O228" s="31" t="s">
        <v>156</v>
      </c>
      <c r="P228" s="31" t="s">
        <v>156</v>
      </c>
      <c r="Q228" s="31" t="s">
        <v>387</v>
      </c>
      <c r="R228" s="31" t="s">
        <v>387</v>
      </c>
      <c r="S228" s="165" t="s">
        <v>156</v>
      </c>
      <c r="T228" s="31">
        <v>0</v>
      </c>
      <c r="U228" s="31" t="s">
        <v>156</v>
      </c>
    </row>
    <row r="229" spans="1:21" s="16" customFormat="1" ht="13.5" customHeight="1">
      <c r="A229" s="25"/>
      <c r="B229" s="26"/>
      <c r="C229" s="27"/>
      <c r="D229" s="27"/>
      <c r="E229" s="264"/>
      <c r="F229" s="265"/>
      <c r="G229" s="29">
        <f>SUM(G231,G233,G235,G237,G239,G241,G243,G245,G247,G249,G251,G253,G255)</f>
        <v>72369.77</v>
      </c>
      <c r="H229" s="29">
        <f>SUM(H231,H233,H235,H237,H239,H241,H243,H245,H247,H249,H251,H253)</f>
        <v>72369.77</v>
      </c>
      <c r="I229" s="29">
        <f aca="true" t="shared" si="22" ref="I229:P229">SUM(I231,I233,I235,I237,I239,I241,I243,I245,I247,I249,I251,I253)</f>
        <v>69594.77</v>
      </c>
      <c r="J229" s="29">
        <f t="shared" si="22"/>
        <v>17222.350000000002</v>
      </c>
      <c r="K229" s="29">
        <f t="shared" si="22"/>
        <v>52372.420000000006</v>
      </c>
      <c r="L229" s="29">
        <f t="shared" si="22"/>
        <v>0</v>
      </c>
      <c r="M229" s="29">
        <f t="shared" si="22"/>
        <v>2775</v>
      </c>
      <c r="N229" s="29">
        <f t="shared" si="22"/>
        <v>0</v>
      </c>
      <c r="O229" s="29">
        <f t="shared" si="22"/>
        <v>0</v>
      </c>
      <c r="P229" s="29">
        <f t="shared" si="22"/>
        <v>0</v>
      </c>
      <c r="Q229" s="29">
        <f>SUM(Q255)</f>
        <v>0</v>
      </c>
      <c r="R229" s="29">
        <v>0</v>
      </c>
      <c r="S229" s="28" t="s">
        <v>156</v>
      </c>
      <c r="T229" s="29">
        <v>0</v>
      </c>
      <c r="U229" s="29" t="s">
        <v>156</v>
      </c>
    </row>
    <row r="230" spans="1:21" ht="13.5" customHeight="1">
      <c r="A230" s="260"/>
      <c r="B230" s="261"/>
      <c r="C230" s="20"/>
      <c r="D230" s="20" t="s">
        <v>379</v>
      </c>
      <c r="E230" s="262" t="s">
        <v>380</v>
      </c>
      <c r="F230" s="263"/>
      <c r="G230" s="31" t="s">
        <v>452</v>
      </c>
      <c r="H230" s="31" t="s">
        <v>452</v>
      </c>
      <c r="I230" s="31" t="s">
        <v>156</v>
      </c>
      <c r="J230" s="31" t="s">
        <v>156</v>
      </c>
      <c r="K230" s="31" t="s">
        <v>156</v>
      </c>
      <c r="L230" s="31" t="s">
        <v>156</v>
      </c>
      <c r="M230" s="31" t="s">
        <v>452</v>
      </c>
      <c r="N230" s="31" t="s">
        <v>156</v>
      </c>
      <c r="O230" s="31" t="s">
        <v>156</v>
      </c>
      <c r="P230" s="31" t="s">
        <v>156</v>
      </c>
      <c r="Q230" s="31" t="s">
        <v>156</v>
      </c>
      <c r="R230" s="31" t="s">
        <v>156</v>
      </c>
      <c r="S230" s="165" t="s">
        <v>156</v>
      </c>
      <c r="T230" s="31">
        <v>0</v>
      </c>
      <c r="U230" s="31" t="s">
        <v>156</v>
      </c>
    </row>
    <row r="231" spans="1:21" s="16" customFormat="1" ht="13.5" customHeight="1">
      <c r="A231" s="25"/>
      <c r="B231" s="26"/>
      <c r="C231" s="27"/>
      <c r="D231" s="27"/>
      <c r="E231" s="264"/>
      <c r="F231" s="265"/>
      <c r="G231" s="29">
        <v>2775</v>
      </c>
      <c r="H231" s="29">
        <v>2775</v>
      </c>
      <c r="I231" s="29">
        <v>0</v>
      </c>
      <c r="J231" s="29">
        <v>0</v>
      </c>
      <c r="K231" s="29">
        <v>0</v>
      </c>
      <c r="L231" s="29">
        <v>0</v>
      </c>
      <c r="M231" s="29">
        <v>2775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8" t="s">
        <v>156</v>
      </c>
      <c r="T231" s="29">
        <v>0</v>
      </c>
      <c r="U231" s="29" t="s">
        <v>156</v>
      </c>
    </row>
    <row r="232" spans="1:21" ht="13.5" customHeight="1">
      <c r="A232" s="260"/>
      <c r="B232" s="261"/>
      <c r="C232" s="20"/>
      <c r="D232" s="20" t="s">
        <v>399</v>
      </c>
      <c r="E232" s="262" t="s">
        <v>64</v>
      </c>
      <c r="F232" s="263"/>
      <c r="G232" s="31" t="s">
        <v>453</v>
      </c>
      <c r="H232" s="31" t="s">
        <v>453</v>
      </c>
      <c r="I232" s="31" t="s">
        <v>453</v>
      </c>
      <c r="J232" s="31" t="s">
        <v>453</v>
      </c>
      <c r="K232" s="31" t="s">
        <v>156</v>
      </c>
      <c r="L232" s="31" t="s">
        <v>156</v>
      </c>
      <c r="M232" s="31" t="s">
        <v>156</v>
      </c>
      <c r="N232" s="31" t="s">
        <v>156</v>
      </c>
      <c r="O232" s="31" t="s">
        <v>156</v>
      </c>
      <c r="P232" s="31" t="s">
        <v>156</v>
      </c>
      <c r="Q232" s="31" t="s">
        <v>156</v>
      </c>
      <c r="R232" s="31" t="s">
        <v>156</v>
      </c>
      <c r="S232" s="165" t="s">
        <v>156</v>
      </c>
      <c r="T232" s="31">
        <v>0</v>
      </c>
      <c r="U232" s="31" t="s">
        <v>156</v>
      </c>
    </row>
    <row r="233" spans="1:21" s="16" customFormat="1" ht="13.5" customHeight="1">
      <c r="A233" s="25"/>
      <c r="B233" s="26"/>
      <c r="C233" s="27"/>
      <c r="D233" s="27"/>
      <c r="E233" s="264"/>
      <c r="F233" s="265"/>
      <c r="G233" s="29">
        <v>1402.82</v>
      </c>
      <c r="H233" s="29">
        <v>1402.82</v>
      </c>
      <c r="I233" s="29">
        <v>1402.82</v>
      </c>
      <c r="J233" s="29">
        <v>1402.82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8" t="s">
        <v>156</v>
      </c>
      <c r="T233" s="29">
        <v>0</v>
      </c>
      <c r="U233" s="29" t="s">
        <v>156</v>
      </c>
    </row>
    <row r="234" spans="1:21" ht="13.5" customHeight="1">
      <c r="A234" s="260"/>
      <c r="B234" s="261"/>
      <c r="C234" s="20"/>
      <c r="D234" s="20" t="s">
        <v>424</v>
      </c>
      <c r="E234" s="262" t="s">
        <v>70</v>
      </c>
      <c r="F234" s="263"/>
      <c r="G234" s="31" t="s">
        <v>454</v>
      </c>
      <c r="H234" s="31" t="s">
        <v>454</v>
      </c>
      <c r="I234" s="31" t="s">
        <v>454</v>
      </c>
      <c r="J234" s="31" t="s">
        <v>454</v>
      </c>
      <c r="K234" s="31" t="s">
        <v>156</v>
      </c>
      <c r="L234" s="31" t="s">
        <v>156</v>
      </c>
      <c r="M234" s="31" t="s">
        <v>156</v>
      </c>
      <c r="N234" s="31" t="s">
        <v>156</v>
      </c>
      <c r="O234" s="31" t="s">
        <v>156</v>
      </c>
      <c r="P234" s="31" t="s">
        <v>156</v>
      </c>
      <c r="Q234" s="31" t="s">
        <v>156</v>
      </c>
      <c r="R234" s="31" t="s">
        <v>156</v>
      </c>
      <c r="S234" s="165" t="s">
        <v>156</v>
      </c>
      <c r="T234" s="31">
        <v>0</v>
      </c>
      <c r="U234" s="31" t="s">
        <v>156</v>
      </c>
    </row>
    <row r="235" spans="1:21" s="16" customFormat="1" ht="13.5" customHeight="1">
      <c r="A235" s="25"/>
      <c r="B235" s="26"/>
      <c r="C235" s="27"/>
      <c r="D235" s="27"/>
      <c r="E235" s="264"/>
      <c r="F235" s="265"/>
      <c r="G235" s="29">
        <v>15819.53</v>
      </c>
      <c r="H235" s="29">
        <v>15819.53</v>
      </c>
      <c r="I235" s="29">
        <v>15819.53</v>
      </c>
      <c r="J235" s="29">
        <v>15819.53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8" t="s">
        <v>156</v>
      </c>
      <c r="T235" s="29">
        <v>0</v>
      </c>
      <c r="U235" s="29" t="s">
        <v>156</v>
      </c>
    </row>
    <row r="236" spans="1:21" ht="13.5" customHeight="1">
      <c r="A236" s="260"/>
      <c r="B236" s="261"/>
      <c r="C236" s="20"/>
      <c r="D236" s="20" t="s">
        <v>365</v>
      </c>
      <c r="E236" s="262" t="s">
        <v>52</v>
      </c>
      <c r="F236" s="263"/>
      <c r="G236" s="31" t="s">
        <v>809</v>
      </c>
      <c r="H236" s="31" t="s">
        <v>809</v>
      </c>
      <c r="I236" s="31" t="s">
        <v>809</v>
      </c>
      <c r="J236" s="31" t="s">
        <v>156</v>
      </c>
      <c r="K236" s="31" t="s">
        <v>809</v>
      </c>
      <c r="L236" s="31" t="s">
        <v>156</v>
      </c>
      <c r="M236" s="31" t="s">
        <v>156</v>
      </c>
      <c r="N236" s="31" t="s">
        <v>156</v>
      </c>
      <c r="O236" s="31" t="s">
        <v>156</v>
      </c>
      <c r="P236" s="31" t="s">
        <v>156</v>
      </c>
      <c r="Q236" s="31" t="s">
        <v>156</v>
      </c>
      <c r="R236" s="31" t="s">
        <v>156</v>
      </c>
      <c r="S236" s="165" t="s">
        <v>156</v>
      </c>
      <c r="T236" s="31">
        <v>0</v>
      </c>
      <c r="U236" s="31" t="s">
        <v>156</v>
      </c>
    </row>
    <row r="237" spans="1:21" s="16" customFormat="1" ht="13.5" customHeight="1">
      <c r="A237" s="25"/>
      <c r="B237" s="26"/>
      <c r="C237" s="27"/>
      <c r="D237" s="27"/>
      <c r="E237" s="264"/>
      <c r="F237" s="265"/>
      <c r="G237" s="29">
        <v>20178.31</v>
      </c>
      <c r="H237" s="29">
        <v>20178.31</v>
      </c>
      <c r="I237" s="29">
        <v>20178.31</v>
      </c>
      <c r="J237" s="29">
        <v>0</v>
      </c>
      <c r="K237" s="29">
        <v>20178.31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8" t="s">
        <v>156</v>
      </c>
      <c r="T237" s="29">
        <v>0</v>
      </c>
      <c r="U237" s="29" t="s">
        <v>156</v>
      </c>
    </row>
    <row r="238" spans="1:21" ht="13.5" customHeight="1">
      <c r="A238" s="260"/>
      <c r="B238" s="261"/>
      <c r="C238" s="20"/>
      <c r="D238" s="20" t="s">
        <v>413</v>
      </c>
      <c r="E238" s="262" t="s">
        <v>81</v>
      </c>
      <c r="F238" s="263"/>
      <c r="G238" s="31" t="s">
        <v>810</v>
      </c>
      <c r="H238" s="31" t="s">
        <v>810</v>
      </c>
      <c r="I238" s="31" t="s">
        <v>810</v>
      </c>
      <c r="J238" s="31" t="s">
        <v>156</v>
      </c>
      <c r="K238" s="31" t="s">
        <v>810</v>
      </c>
      <c r="L238" s="31" t="s">
        <v>156</v>
      </c>
      <c r="M238" s="31" t="s">
        <v>156</v>
      </c>
      <c r="N238" s="31" t="s">
        <v>156</v>
      </c>
      <c r="O238" s="31" t="s">
        <v>156</v>
      </c>
      <c r="P238" s="31" t="s">
        <v>156</v>
      </c>
      <c r="Q238" s="31" t="s">
        <v>156</v>
      </c>
      <c r="R238" s="31" t="s">
        <v>156</v>
      </c>
      <c r="S238" s="165" t="s">
        <v>156</v>
      </c>
      <c r="T238" s="31">
        <v>0</v>
      </c>
      <c r="U238" s="31" t="s">
        <v>156</v>
      </c>
    </row>
    <row r="239" spans="1:21" s="16" customFormat="1" ht="13.5" customHeight="1">
      <c r="A239" s="25"/>
      <c r="B239" s="26"/>
      <c r="C239" s="27"/>
      <c r="D239" s="27"/>
      <c r="E239" s="264"/>
      <c r="F239" s="265"/>
      <c r="G239" s="29">
        <v>1048</v>
      </c>
      <c r="H239" s="29">
        <v>1048</v>
      </c>
      <c r="I239" s="29">
        <v>1048</v>
      </c>
      <c r="J239" s="29">
        <v>0</v>
      </c>
      <c r="K239" s="29">
        <v>1048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8" t="s">
        <v>156</v>
      </c>
      <c r="T239" s="29">
        <v>0</v>
      </c>
      <c r="U239" s="29" t="s">
        <v>156</v>
      </c>
    </row>
    <row r="240" spans="1:21" ht="13.5" customHeight="1">
      <c r="A240" s="260"/>
      <c r="B240" s="261"/>
      <c r="C240" s="20"/>
      <c r="D240" s="20" t="s">
        <v>372</v>
      </c>
      <c r="E240" s="262" t="s">
        <v>55</v>
      </c>
      <c r="F240" s="263"/>
      <c r="G240" s="31" t="s">
        <v>811</v>
      </c>
      <c r="H240" s="31" t="s">
        <v>811</v>
      </c>
      <c r="I240" s="31" t="s">
        <v>811</v>
      </c>
      <c r="J240" s="31" t="s">
        <v>156</v>
      </c>
      <c r="K240" s="31" t="s">
        <v>811</v>
      </c>
      <c r="L240" s="31" t="s">
        <v>156</v>
      </c>
      <c r="M240" s="31" t="s">
        <v>156</v>
      </c>
      <c r="N240" s="31" t="s">
        <v>156</v>
      </c>
      <c r="O240" s="31" t="s">
        <v>156</v>
      </c>
      <c r="P240" s="31" t="s">
        <v>156</v>
      </c>
      <c r="Q240" s="31" t="s">
        <v>156</v>
      </c>
      <c r="R240" s="31" t="s">
        <v>156</v>
      </c>
      <c r="S240" s="165" t="s">
        <v>156</v>
      </c>
      <c r="T240" s="31">
        <v>0</v>
      </c>
      <c r="U240" s="31" t="s">
        <v>156</v>
      </c>
    </row>
    <row r="241" spans="1:21" s="16" customFormat="1" ht="13.5" customHeight="1">
      <c r="A241" s="25"/>
      <c r="B241" s="26"/>
      <c r="C241" s="27"/>
      <c r="D241" s="27"/>
      <c r="E241" s="264"/>
      <c r="F241" s="265"/>
      <c r="G241" s="29">
        <v>14221.28</v>
      </c>
      <c r="H241" s="29">
        <v>14221.28</v>
      </c>
      <c r="I241" s="29">
        <v>14221.28</v>
      </c>
      <c r="J241" s="29">
        <v>0</v>
      </c>
      <c r="K241" s="29">
        <v>14221.28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8" t="s">
        <v>156</v>
      </c>
      <c r="T241" s="29">
        <v>0</v>
      </c>
      <c r="U241" s="29" t="s">
        <v>156</v>
      </c>
    </row>
    <row r="242" spans="1:21" ht="13.5" customHeight="1">
      <c r="A242" s="260"/>
      <c r="B242" s="261"/>
      <c r="C242" s="20"/>
      <c r="D242" s="20" t="s">
        <v>367</v>
      </c>
      <c r="E242" s="262" t="s">
        <v>54</v>
      </c>
      <c r="F242" s="263"/>
      <c r="G242" s="31" t="s">
        <v>812</v>
      </c>
      <c r="H242" s="31" t="s">
        <v>812</v>
      </c>
      <c r="I242" s="31" t="s">
        <v>812</v>
      </c>
      <c r="J242" s="31" t="s">
        <v>156</v>
      </c>
      <c r="K242" s="31" t="s">
        <v>812</v>
      </c>
      <c r="L242" s="31" t="s">
        <v>156</v>
      </c>
      <c r="M242" s="31" t="s">
        <v>156</v>
      </c>
      <c r="N242" s="31" t="s">
        <v>156</v>
      </c>
      <c r="O242" s="31" t="s">
        <v>156</v>
      </c>
      <c r="P242" s="31" t="s">
        <v>156</v>
      </c>
      <c r="Q242" s="31" t="s">
        <v>156</v>
      </c>
      <c r="R242" s="31" t="s">
        <v>156</v>
      </c>
      <c r="S242" s="165" t="s">
        <v>156</v>
      </c>
      <c r="T242" s="31">
        <v>0</v>
      </c>
      <c r="U242" s="31" t="s">
        <v>156</v>
      </c>
    </row>
    <row r="243" spans="1:21" s="16" customFormat="1" ht="13.5" customHeight="1">
      <c r="A243" s="25"/>
      <c r="B243" s="26"/>
      <c r="C243" s="27"/>
      <c r="D243" s="27"/>
      <c r="E243" s="264"/>
      <c r="F243" s="265"/>
      <c r="G243" s="29">
        <v>2127.9</v>
      </c>
      <c r="H243" s="29">
        <v>2127.9</v>
      </c>
      <c r="I243" s="29">
        <v>2127.9</v>
      </c>
      <c r="J243" s="29">
        <v>0</v>
      </c>
      <c r="K243" s="29">
        <v>2127.9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8" t="s">
        <v>156</v>
      </c>
      <c r="T243" s="29">
        <v>0</v>
      </c>
      <c r="U243" s="29" t="s">
        <v>156</v>
      </c>
    </row>
    <row r="244" spans="1:21" ht="12.75" customHeight="1">
      <c r="A244" s="260"/>
      <c r="B244" s="261"/>
      <c r="C244" s="20"/>
      <c r="D244" s="20" t="s">
        <v>427</v>
      </c>
      <c r="E244" s="262" t="s">
        <v>71</v>
      </c>
      <c r="F244" s="263"/>
      <c r="G244" s="31" t="s">
        <v>265</v>
      </c>
      <c r="H244" s="31" t="s">
        <v>265</v>
      </c>
      <c r="I244" s="31" t="s">
        <v>265</v>
      </c>
      <c r="J244" s="31" t="s">
        <v>156</v>
      </c>
      <c r="K244" s="31" t="s">
        <v>265</v>
      </c>
      <c r="L244" s="31" t="s">
        <v>156</v>
      </c>
      <c r="M244" s="31" t="s">
        <v>156</v>
      </c>
      <c r="N244" s="31" t="s">
        <v>156</v>
      </c>
      <c r="O244" s="31" t="s">
        <v>156</v>
      </c>
      <c r="P244" s="31" t="s">
        <v>156</v>
      </c>
      <c r="Q244" s="31" t="s">
        <v>156</v>
      </c>
      <c r="R244" s="31" t="s">
        <v>156</v>
      </c>
      <c r="S244" s="165" t="s">
        <v>156</v>
      </c>
      <c r="T244" s="31">
        <v>0</v>
      </c>
      <c r="U244" s="31" t="s">
        <v>156</v>
      </c>
    </row>
    <row r="245" spans="1:21" s="16" customFormat="1" ht="12.75" customHeight="1">
      <c r="A245" s="25"/>
      <c r="B245" s="26"/>
      <c r="C245" s="27"/>
      <c r="D245" s="27"/>
      <c r="E245" s="264"/>
      <c r="F245" s="265"/>
      <c r="G245" s="29">
        <v>1325</v>
      </c>
      <c r="H245" s="29">
        <v>1325</v>
      </c>
      <c r="I245" s="29">
        <v>1325</v>
      </c>
      <c r="J245" s="29">
        <v>0</v>
      </c>
      <c r="K245" s="29">
        <v>1325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8" t="s">
        <v>156</v>
      </c>
      <c r="T245" s="29">
        <v>0</v>
      </c>
      <c r="U245" s="29" t="s">
        <v>156</v>
      </c>
    </row>
    <row r="246" spans="1:21" ht="12.75" customHeight="1">
      <c r="A246" s="260"/>
      <c r="B246" s="261"/>
      <c r="C246" s="20"/>
      <c r="D246" s="20" t="s">
        <v>364</v>
      </c>
      <c r="E246" s="262" t="s">
        <v>50</v>
      </c>
      <c r="F246" s="263"/>
      <c r="G246" s="31" t="s">
        <v>373</v>
      </c>
      <c r="H246" s="31" t="s">
        <v>373</v>
      </c>
      <c r="I246" s="31" t="s">
        <v>373</v>
      </c>
      <c r="J246" s="31" t="s">
        <v>156</v>
      </c>
      <c r="K246" s="31" t="s">
        <v>373</v>
      </c>
      <c r="L246" s="31" t="s">
        <v>156</v>
      </c>
      <c r="M246" s="31" t="s">
        <v>156</v>
      </c>
      <c r="N246" s="31" t="s">
        <v>156</v>
      </c>
      <c r="O246" s="31" t="s">
        <v>156</v>
      </c>
      <c r="P246" s="31" t="s">
        <v>156</v>
      </c>
      <c r="Q246" s="31" t="s">
        <v>156</v>
      </c>
      <c r="R246" s="31" t="s">
        <v>156</v>
      </c>
      <c r="S246" s="165" t="s">
        <v>156</v>
      </c>
      <c r="T246" s="31">
        <v>0</v>
      </c>
      <c r="U246" s="31" t="s">
        <v>156</v>
      </c>
    </row>
    <row r="247" spans="1:21" s="16" customFormat="1" ht="12.75" customHeight="1">
      <c r="A247" s="25"/>
      <c r="B247" s="26"/>
      <c r="C247" s="27"/>
      <c r="D247" s="27"/>
      <c r="E247" s="264"/>
      <c r="F247" s="265"/>
      <c r="G247" s="29">
        <v>1179.93</v>
      </c>
      <c r="H247" s="29">
        <v>1179.93</v>
      </c>
      <c r="I247" s="29">
        <v>1179.93</v>
      </c>
      <c r="J247" s="29">
        <v>0</v>
      </c>
      <c r="K247" s="29">
        <v>1179.93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8" t="s">
        <v>156</v>
      </c>
      <c r="T247" s="29">
        <v>0</v>
      </c>
      <c r="U247" s="29" t="s">
        <v>156</v>
      </c>
    </row>
    <row r="248" spans="1:21" ht="12.75" customHeight="1">
      <c r="A248" s="260"/>
      <c r="B248" s="261"/>
      <c r="C248" s="20"/>
      <c r="D248" s="20" t="s">
        <v>428</v>
      </c>
      <c r="E248" s="262" t="s">
        <v>429</v>
      </c>
      <c r="F248" s="263"/>
      <c r="G248" s="31" t="s">
        <v>293</v>
      </c>
      <c r="H248" s="31" t="s">
        <v>293</v>
      </c>
      <c r="I248" s="31" t="s">
        <v>293</v>
      </c>
      <c r="J248" s="31" t="s">
        <v>156</v>
      </c>
      <c r="K248" s="31" t="s">
        <v>293</v>
      </c>
      <c r="L248" s="31" t="s">
        <v>156</v>
      </c>
      <c r="M248" s="31" t="s">
        <v>156</v>
      </c>
      <c r="N248" s="31" t="s">
        <v>156</v>
      </c>
      <c r="O248" s="31" t="s">
        <v>156</v>
      </c>
      <c r="P248" s="31" t="s">
        <v>156</v>
      </c>
      <c r="Q248" s="31" t="s">
        <v>156</v>
      </c>
      <c r="R248" s="31" t="s">
        <v>156</v>
      </c>
      <c r="S248" s="165" t="s">
        <v>156</v>
      </c>
      <c r="T248" s="31">
        <v>0</v>
      </c>
      <c r="U248" s="31" t="s">
        <v>156</v>
      </c>
    </row>
    <row r="249" spans="1:21" s="16" customFormat="1" ht="12.75" customHeight="1">
      <c r="A249" s="25"/>
      <c r="B249" s="26"/>
      <c r="C249" s="27"/>
      <c r="D249" s="27"/>
      <c r="E249" s="264"/>
      <c r="F249" s="265"/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8" t="s">
        <v>156</v>
      </c>
      <c r="T249" s="29">
        <v>0</v>
      </c>
      <c r="U249" s="29" t="s">
        <v>156</v>
      </c>
    </row>
    <row r="250" spans="1:21" ht="13.5" customHeight="1">
      <c r="A250" s="260"/>
      <c r="B250" s="261"/>
      <c r="C250" s="20"/>
      <c r="D250" s="20" t="s">
        <v>415</v>
      </c>
      <c r="E250" s="262" t="s">
        <v>56</v>
      </c>
      <c r="F250" s="263"/>
      <c r="G250" s="31" t="s">
        <v>211</v>
      </c>
      <c r="H250" s="31" t="s">
        <v>211</v>
      </c>
      <c r="I250" s="31" t="s">
        <v>211</v>
      </c>
      <c r="J250" s="31" t="s">
        <v>156</v>
      </c>
      <c r="K250" s="31" t="s">
        <v>211</v>
      </c>
      <c r="L250" s="31" t="s">
        <v>156</v>
      </c>
      <c r="M250" s="31" t="s">
        <v>156</v>
      </c>
      <c r="N250" s="31" t="s">
        <v>156</v>
      </c>
      <c r="O250" s="31" t="s">
        <v>156</v>
      </c>
      <c r="P250" s="31" t="s">
        <v>156</v>
      </c>
      <c r="Q250" s="31" t="s">
        <v>156</v>
      </c>
      <c r="R250" s="31" t="s">
        <v>156</v>
      </c>
      <c r="S250" s="165" t="s">
        <v>156</v>
      </c>
      <c r="T250" s="31">
        <v>0</v>
      </c>
      <c r="U250" s="31" t="s">
        <v>156</v>
      </c>
    </row>
    <row r="251" spans="1:21" s="16" customFormat="1" ht="13.5" customHeight="1">
      <c r="A251" s="25"/>
      <c r="B251" s="26"/>
      <c r="C251" s="27"/>
      <c r="D251" s="27"/>
      <c r="E251" s="264"/>
      <c r="F251" s="265"/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8" t="s">
        <v>156</v>
      </c>
      <c r="T251" s="29">
        <v>0</v>
      </c>
      <c r="U251" s="29" t="s">
        <v>156</v>
      </c>
    </row>
    <row r="252" spans="1:21" ht="13.5" customHeight="1">
      <c r="A252" s="260"/>
      <c r="B252" s="261"/>
      <c r="C252" s="20"/>
      <c r="D252" s="20" t="s">
        <v>432</v>
      </c>
      <c r="E252" s="262" t="s">
        <v>57</v>
      </c>
      <c r="F252" s="263"/>
      <c r="G252" s="31" t="s">
        <v>457</v>
      </c>
      <c r="H252" s="31" t="s">
        <v>457</v>
      </c>
      <c r="I252" s="31" t="s">
        <v>457</v>
      </c>
      <c r="J252" s="31" t="s">
        <v>156</v>
      </c>
      <c r="K252" s="31" t="s">
        <v>457</v>
      </c>
      <c r="L252" s="31" t="s">
        <v>156</v>
      </c>
      <c r="M252" s="31" t="s">
        <v>156</v>
      </c>
      <c r="N252" s="31" t="s">
        <v>156</v>
      </c>
      <c r="O252" s="31" t="s">
        <v>156</v>
      </c>
      <c r="P252" s="31" t="s">
        <v>156</v>
      </c>
      <c r="Q252" s="31" t="s">
        <v>156</v>
      </c>
      <c r="R252" s="31" t="s">
        <v>156</v>
      </c>
      <c r="S252" s="165" t="s">
        <v>156</v>
      </c>
      <c r="T252" s="31">
        <v>0</v>
      </c>
      <c r="U252" s="31" t="s">
        <v>156</v>
      </c>
    </row>
    <row r="253" spans="1:21" s="16" customFormat="1" ht="13.5" customHeight="1">
      <c r="A253" s="25"/>
      <c r="B253" s="26"/>
      <c r="C253" s="27"/>
      <c r="D253" s="27"/>
      <c r="E253" s="264"/>
      <c r="F253" s="265"/>
      <c r="G253" s="29">
        <v>12292</v>
      </c>
      <c r="H253" s="29">
        <v>12292</v>
      </c>
      <c r="I253" s="29">
        <v>12292</v>
      </c>
      <c r="J253" s="29">
        <v>0</v>
      </c>
      <c r="K253" s="29">
        <v>12292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8" t="s">
        <v>156</v>
      </c>
      <c r="T253" s="29">
        <v>0</v>
      </c>
      <c r="U253" s="29" t="s">
        <v>156</v>
      </c>
    </row>
    <row r="254" spans="1:21" ht="13.5" customHeight="1">
      <c r="A254" s="260"/>
      <c r="B254" s="261"/>
      <c r="C254" s="20"/>
      <c r="D254" s="20" t="s">
        <v>392</v>
      </c>
      <c r="E254" s="262" t="s">
        <v>53</v>
      </c>
      <c r="F254" s="263"/>
      <c r="G254" s="31" t="s">
        <v>387</v>
      </c>
      <c r="H254" s="31" t="s">
        <v>156</v>
      </c>
      <c r="I254" s="31" t="s">
        <v>156</v>
      </c>
      <c r="J254" s="31" t="s">
        <v>156</v>
      </c>
      <c r="K254" s="31" t="s">
        <v>156</v>
      </c>
      <c r="L254" s="31" t="s">
        <v>156</v>
      </c>
      <c r="M254" s="31" t="s">
        <v>156</v>
      </c>
      <c r="N254" s="31" t="s">
        <v>156</v>
      </c>
      <c r="O254" s="31" t="s">
        <v>156</v>
      </c>
      <c r="P254" s="31" t="s">
        <v>156</v>
      </c>
      <c r="Q254" s="31" t="s">
        <v>387</v>
      </c>
      <c r="R254" s="31" t="s">
        <v>387</v>
      </c>
      <c r="S254" s="165" t="s">
        <v>156</v>
      </c>
      <c r="T254" s="31">
        <v>0</v>
      </c>
      <c r="U254" s="31" t="s">
        <v>156</v>
      </c>
    </row>
    <row r="255" spans="1:21" s="16" customFormat="1" ht="13.5" customHeight="1">
      <c r="A255" s="25"/>
      <c r="B255" s="26"/>
      <c r="C255" s="27"/>
      <c r="D255" s="27"/>
      <c r="E255" s="264"/>
      <c r="F255" s="265"/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8" t="s">
        <v>156</v>
      </c>
      <c r="T255" s="29">
        <v>0</v>
      </c>
      <c r="U255" s="29" t="s">
        <v>156</v>
      </c>
    </row>
    <row r="256" spans="1:21" ht="13.5" customHeight="1">
      <c r="A256" s="260"/>
      <c r="B256" s="261"/>
      <c r="C256" s="20" t="s">
        <v>458</v>
      </c>
      <c r="D256" s="20"/>
      <c r="E256" s="262" t="s">
        <v>12</v>
      </c>
      <c r="F256" s="263"/>
      <c r="G256" s="31" t="s">
        <v>273</v>
      </c>
      <c r="H256" s="31" t="s">
        <v>273</v>
      </c>
      <c r="I256" s="31" t="s">
        <v>273</v>
      </c>
      <c r="J256" s="31" t="s">
        <v>156</v>
      </c>
      <c r="K256" s="31" t="s">
        <v>273</v>
      </c>
      <c r="L256" s="31" t="s">
        <v>156</v>
      </c>
      <c r="M256" s="31" t="s">
        <v>156</v>
      </c>
      <c r="N256" s="31" t="s">
        <v>156</v>
      </c>
      <c r="O256" s="31" t="s">
        <v>156</v>
      </c>
      <c r="P256" s="31" t="s">
        <v>156</v>
      </c>
      <c r="Q256" s="31" t="s">
        <v>156</v>
      </c>
      <c r="R256" s="31" t="s">
        <v>156</v>
      </c>
      <c r="S256" s="165" t="s">
        <v>156</v>
      </c>
      <c r="T256" s="31">
        <v>0</v>
      </c>
      <c r="U256" s="31" t="s">
        <v>156</v>
      </c>
    </row>
    <row r="257" spans="1:21" s="16" customFormat="1" ht="13.5" customHeight="1">
      <c r="A257" s="25"/>
      <c r="B257" s="26"/>
      <c r="C257" s="27"/>
      <c r="D257" s="27"/>
      <c r="E257" s="264"/>
      <c r="F257" s="265"/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8" t="s">
        <v>156</v>
      </c>
      <c r="T257" s="29">
        <v>0</v>
      </c>
      <c r="U257" s="29" t="s">
        <v>156</v>
      </c>
    </row>
    <row r="258" spans="1:21" ht="13.5" customHeight="1">
      <c r="A258" s="260"/>
      <c r="B258" s="261"/>
      <c r="C258" s="20"/>
      <c r="D258" s="20" t="s">
        <v>365</v>
      </c>
      <c r="E258" s="262" t="s">
        <v>52</v>
      </c>
      <c r="F258" s="263"/>
      <c r="G258" s="31" t="s">
        <v>306</v>
      </c>
      <c r="H258" s="31" t="s">
        <v>306</v>
      </c>
      <c r="I258" s="31" t="s">
        <v>306</v>
      </c>
      <c r="J258" s="31" t="s">
        <v>156</v>
      </c>
      <c r="K258" s="31" t="s">
        <v>306</v>
      </c>
      <c r="L258" s="31" t="s">
        <v>156</v>
      </c>
      <c r="M258" s="31" t="s">
        <v>156</v>
      </c>
      <c r="N258" s="31" t="s">
        <v>156</v>
      </c>
      <c r="O258" s="31" t="s">
        <v>156</v>
      </c>
      <c r="P258" s="31" t="s">
        <v>156</v>
      </c>
      <c r="Q258" s="31" t="s">
        <v>156</v>
      </c>
      <c r="R258" s="31" t="s">
        <v>156</v>
      </c>
      <c r="S258" s="165" t="s">
        <v>156</v>
      </c>
      <c r="T258" s="31">
        <v>0</v>
      </c>
      <c r="U258" s="31" t="s">
        <v>156</v>
      </c>
    </row>
    <row r="259" spans="1:21" s="16" customFormat="1" ht="13.5" customHeight="1">
      <c r="A259" s="25"/>
      <c r="B259" s="26"/>
      <c r="C259" s="27"/>
      <c r="D259" s="27"/>
      <c r="E259" s="264"/>
      <c r="F259" s="265"/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8" t="s">
        <v>156</v>
      </c>
      <c r="T259" s="29">
        <v>0</v>
      </c>
      <c r="U259" s="29" t="s">
        <v>156</v>
      </c>
    </row>
    <row r="260" spans="1:21" ht="13.5" customHeight="1">
      <c r="A260" s="260"/>
      <c r="B260" s="261"/>
      <c r="C260" s="20"/>
      <c r="D260" s="20" t="s">
        <v>364</v>
      </c>
      <c r="E260" s="262" t="s">
        <v>50</v>
      </c>
      <c r="F260" s="263"/>
      <c r="G260" s="31" t="s">
        <v>282</v>
      </c>
      <c r="H260" s="31" t="s">
        <v>282</v>
      </c>
      <c r="I260" s="31" t="s">
        <v>282</v>
      </c>
      <c r="J260" s="31" t="s">
        <v>156</v>
      </c>
      <c r="K260" s="31" t="s">
        <v>282</v>
      </c>
      <c r="L260" s="31" t="s">
        <v>156</v>
      </c>
      <c r="M260" s="31" t="s">
        <v>156</v>
      </c>
      <c r="N260" s="31" t="s">
        <v>156</v>
      </c>
      <c r="O260" s="31" t="s">
        <v>156</v>
      </c>
      <c r="P260" s="31" t="s">
        <v>156</v>
      </c>
      <c r="Q260" s="31" t="s">
        <v>156</v>
      </c>
      <c r="R260" s="31" t="s">
        <v>156</v>
      </c>
      <c r="S260" s="165" t="s">
        <v>156</v>
      </c>
      <c r="T260" s="31">
        <v>0</v>
      </c>
      <c r="U260" s="31" t="s">
        <v>156</v>
      </c>
    </row>
    <row r="261" spans="1:21" s="16" customFormat="1" ht="13.5" customHeight="1">
      <c r="A261" s="25"/>
      <c r="B261" s="26"/>
      <c r="C261" s="27"/>
      <c r="D261" s="27"/>
      <c r="E261" s="264"/>
      <c r="F261" s="265"/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8" t="s">
        <v>156</v>
      </c>
      <c r="T261" s="29">
        <v>0</v>
      </c>
      <c r="U261" s="29" t="s">
        <v>156</v>
      </c>
    </row>
    <row r="262" spans="1:21" ht="21.75" customHeight="1">
      <c r="A262" s="260"/>
      <c r="B262" s="261"/>
      <c r="C262" s="20" t="s">
        <v>191</v>
      </c>
      <c r="D262" s="20"/>
      <c r="E262" s="262" t="s">
        <v>813</v>
      </c>
      <c r="F262" s="263"/>
      <c r="G262" s="31" t="s">
        <v>459</v>
      </c>
      <c r="H262" s="31" t="s">
        <v>459</v>
      </c>
      <c r="I262" s="31" t="s">
        <v>460</v>
      </c>
      <c r="J262" s="31" t="s">
        <v>461</v>
      </c>
      <c r="K262" s="31" t="s">
        <v>462</v>
      </c>
      <c r="L262" s="31" t="s">
        <v>156</v>
      </c>
      <c r="M262" s="31" t="s">
        <v>463</v>
      </c>
      <c r="N262" s="31" t="s">
        <v>156</v>
      </c>
      <c r="O262" s="31" t="s">
        <v>156</v>
      </c>
      <c r="P262" s="31" t="s">
        <v>156</v>
      </c>
      <c r="Q262" s="31" t="s">
        <v>156</v>
      </c>
      <c r="R262" s="31" t="s">
        <v>156</v>
      </c>
      <c r="S262" s="165" t="s">
        <v>156</v>
      </c>
      <c r="T262" s="31">
        <v>0</v>
      </c>
      <c r="U262" s="31" t="s">
        <v>156</v>
      </c>
    </row>
    <row r="263" spans="1:21" s="16" customFormat="1" ht="18.75" customHeight="1">
      <c r="A263" s="25"/>
      <c r="B263" s="26"/>
      <c r="C263" s="27"/>
      <c r="D263" s="27"/>
      <c r="E263" s="264"/>
      <c r="F263" s="265"/>
      <c r="G263" s="29">
        <f>SUM(G265,G267,G269,G271,G273,G275,G277,G279,G281,G283,G285,G287,G289,G291,G293,G295,G297)</f>
        <v>155356.25000000006</v>
      </c>
      <c r="H263" s="29">
        <f aca="true" t="shared" si="23" ref="H263:M263">SUM(H265,H267,H269,H271,H273,H275,H277,H279,H281,H283,H285,H287,H289,H291,H293,H295,H297)</f>
        <v>155356.25000000006</v>
      </c>
      <c r="I263" s="29">
        <f t="shared" si="23"/>
        <v>152009.56000000003</v>
      </c>
      <c r="J263" s="29">
        <f t="shared" si="23"/>
        <v>130918.39</v>
      </c>
      <c r="K263" s="29">
        <f t="shared" si="23"/>
        <v>21091.17</v>
      </c>
      <c r="L263" s="29">
        <f t="shared" si="23"/>
        <v>0</v>
      </c>
      <c r="M263" s="29">
        <f t="shared" si="23"/>
        <v>3346.69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8" t="s">
        <v>156</v>
      </c>
      <c r="T263" s="29">
        <v>0</v>
      </c>
      <c r="U263" s="29" t="s">
        <v>156</v>
      </c>
    </row>
    <row r="264" spans="1:21" ht="13.5" customHeight="1">
      <c r="A264" s="260"/>
      <c r="B264" s="261"/>
      <c r="C264" s="20"/>
      <c r="D264" s="20" t="s">
        <v>379</v>
      </c>
      <c r="E264" s="262" t="s">
        <v>380</v>
      </c>
      <c r="F264" s="263"/>
      <c r="G264" s="31" t="s">
        <v>463</v>
      </c>
      <c r="H264" s="31" t="s">
        <v>463</v>
      </c>
      <c r="I264" s="31" t="s">
        <v>156</v>
      </c>
      <c r="J264" s="31" t="s">
        <v>156</v>
      </c>
      <c r="K264" s="31" t="s">
        <v>156</v>
      </c>
      <c r="L264" s="31" t="s">
        <v>156</v>
      </c>
      <c r="M264" s="31" t="s">
        <v>463</v>
      </c>
      <c r="N264" s="31" t="s">
        <v>156</v>
      </c>
      <c r="O264" s="31" t="s">
        <v>156</v>
      </c>
      <c r="P264" s="31" t="s">
        <v>156</v>
      </c>
      <c r="Q264" s="31" t="s">
        <v>156</v>
      </c>
      <c r="R264" s="31" t="s">
        <v>156</v>
      </c>
      <c r="S264" s="165" t="s">
        <v>156</v>
      </c>
      <c r="T264" s="31">
        <v>0</v>
      </c>
      <c r="U264" s="31" t="s">
        <v>156</v>
      </c>
    </row>
    <row r="265" spans="1:21" s="16" customFormat="1" ht="13.5" customHeight="1">
      <c r="A265" s="25"/>
      <c r="B265" s="26"/>
      <c r="C265" s="27"/>
      <c r="D265" s="27"/>
      <c r="E265" s="264"/>
      <c r="F265" s="265"/>
      <c r="G265" s="29">
        <v>3346.69</v>
      </c>
      <c r="H265" s="29">
        <v>3346.69</v>
      </c>
      <c r="I265" s="29">
        <v>0</v>
      </c>
      <c r="J265" s="29">
        <v>0</v>
      </c>
      <c r="K265" s="29">
        <v>0</v>
      </c>
      <c r="L265" s="29">
        <v>0</v>
      </c>
      <c r="M265" s="29">
        <v>3346.69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8" t="s">
        <v>156</v>
      </c>
      <c r="T265" s="29">
        <v>0</v>
      </c>
      <c r="U265" s="29" t="s">
        <v>156</v>
      </c>
    </row>
    <row r="266" spans="1:21" ht="13.5" customHeight="1">
      <c r="A266" s="260"/>
      <c r="B266" s="261"/>
      <c r="C266" s="20"/>
      <c r="D266" s="20" t="s">
        <v>395</v>
      </c>
      <c r="E266" s="262" t="s">
        <v>63</v>
      </c>
      <c r="F266" s="263"/>
      <c r="G266" s="31" t="s">
        <v>464</v>
      </c>
      <c r="H266" s="31" t="s">
        <v>464</v>
      </c>
      <c r="I266" s="31" t="s">
        <v>464</v>
      </c>
      <c r="J266" s="31" t="s">
        <v>464</v>
      </c>
      <c r="K266" s="31" t="s">
        <v>156</v>
      </c>
      <c r="L266" s="31" t="s">
        <v>156</v>
      </c>
      <c r="M266" s="31" t="s">
        <v>156</v>
      </c>
      <c r="N266" s="31" t="s">
        <v>156</v>
      </c>
      <c r="O266" s="31" t="s">
        <v>156</v>
      </c>
      <c r="P266" s="31" t="s">
        <v>156</v>
      </c>
      <c r="Q266" s="31" t="s">
        <v>156</v>
      </c>
      <c r="R266" s="31" t="s">
        <v>156</v>
      </c>
      <c r="S266" s="165" t="s">
        <v>156</v>
      </c>
      <c r="T266" s="31">
        <v>0</v>
      </c>
      <c r="U266" s="31" t="s">
        <v>156</v>
      </c>
    </row>
    <row r="267" spans="1:21" s="16" customFormat="1" ht="13.5" customHeight="1">
      <c r="A267" s="25"/>
      <c r="B267" s="26"/>
      <c r="C267" s="27"/>
      <c r="D267" s="27"/>
      <c r="E267" s="264"/>
      <c r="F267" s="265"/>
      <c r="G267" s="29">
        <v>96284.9</v>
      </c>
      <c r="H267" s="29">
        <v>96284.9</v>
      </c>
      <c r="I267" s="29">
        <v>96284.9</v>
      </c>
      <c r="J267" s="29">
        <v>96284.9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8" t="s">
        <v>156</v>
      </c>
      <c r="T267" s="29">
        <v>0</v>
      </c>
      <c r="U267" s="29" t="s">
        <v>156</v>
      </c>
    </row>
    <row r="268" spans="1:21" ht="13.5" customHeight="1">
      <c r="A268" s="260"/>
      <c r="B268" s="261"/>
      <c r="C268" s="20"/>
      <c r="D268" s="20" t="s">
        <v>397</v>
      </c>
      <c r="E268" s="262" t="s">
        <v>68</v>
      </c>
      <c r="F268" s="263"/>
      <c r="G268" s="31" t="s">
        <v>465</v>
      </c>
      <c r="H268" s="31" t="s">
        <v>465</v>
      </c>
      <c r="I268" s="31" t="s">
        <v>465</v>
      </c>
      <c r="J268" s="31" t="s">
        <v>465</v>
      </c>
      <c r="K268" s="31" t="s">
        <v>156</v>
      </c>
      <c r="L268" s="31" t="s">
        <v>156</v>
      </c>
      <c r="M268" s="31" t="s">
        <v>156</v>
      </c>
      <c r="N268" s="31" t="s">
        <v>156</v>
      </c>
      <c r="O268" s="31" t="s">
        <v>156</v>
      </c>
      <c r="P268" s="31" t="s">
        <v>156</v>
      </c>
      <c r="Q268" s="31" t="s">
        <v>156</v>
      </c>
      <c r="R268" s="31" t="s">
        <v>156</v>
      </c>
      <c r="S268" s="165" t="s">
        <v>156</v>
      </c>
      <c r="T268" s="31">
        <v>0</v>
      </c>
      <c r="U268" s="31" t="s">
        <v>156</v>
      </c>
    </row>
    <row r="269" spans="1:21" s="16" customFormat="1" ht="13.5" customHeight="1">
      <c r="A269" s="25"/>
      <c r="B269" s="26"/>
      <c r="C269" s="27"/>
      <c r="D269" s="27"/>
      <c r="E269" s="264"/>
      <c r="F269" s="265"/>
      <c r="G269" s="29">
        <v>17347.19</v>
      </c>
      <c r="H269" s="29">
        <v>17347.19</v>
      </c>
      <c r="I269" s="29">
        <v>17347.19</v>
      </c>
      <c r="J269" s="29">
        <v>17347.19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8" t="s">
        <v>156</v>
      </c>
      <c r="T269" s="29">
        <v>0</v>
      </c>
      <c r="U269" s="29" t="s">
        <v>156</v>
      </c>
    </row>
    <row r="270" spans="1:21" ht="13.5" customHeight="1">
      <c r="A270" s="260"/>
      <c r="B270" s="261"/>
      <c r="C270" s="20"/>
      <c r="D270" s="20" t="s">
        <v>399</v>
      </c>
      <c r="E270" s="262" t="s">
        <v>64</v>
      </c>
      <c r="F270" s="263"/>
      <c r="G270" s="31" t="s">
        <v>466</v>
      </c>
      <c r="H270" s="31" t="s">
        <v>466</v>
      </c>
      <c r="I270" s="31" t="s">
        <v>466</v>
      </c>
      <c r="J270" s="31" t="s">
        <v>466</v>
      </c>
      <c r="K270" s="31" t="s">
        <v>156</v>
      </c>
      <c r="L270" s="31" t="s">
        <v>156</v>
      </c>
      <c r="M270" s="31" t="s">
        <v>156</v>
      </c>
      <c r="N270" s="31" t="s">
        <v>156</v>
      </c>
      <c r="O270" s="31" t="s">
        <v>156</v>
      </c>
      <c r="P270" s="31" t="s">
        <v>156</v>
      </c>
      <c r="Q270" s="31" t="s">
        <v>156</v>
      </c>
      <c r="R270" s="31" t="s">
        <v>156</v>
      </c>
      <c r="S270" s="165" t="s">
        <v>156</v>
      </c>
      <c r="T270" s="31">
        <v>0</v>
      </c>
      <c r="U270" s="31" t="s">
        <v>156</v>
      </c>
    </row>
    <row r="271" spans="1:21" s="16" customFormat="1" ht="13.5" customHeight="1">
      <c r="A271" s="25"/>
      <c r="B271" s="26"/>
      <c r="C271" s="27"/>
      <c r="D271" s="27"/>
      <c r="E271" s="264"/>
      <c r="F271" s="265"/>
      <c r="G271" s="29">
        <v>14885.42</v>
      </c>
      <c r="H271" s="29">
        <v>14885.42</v>
      </c>
      <c r="I271" s="29">
        <v>14885.42</v>
      </c>
      <c r="J271" s="29">
        <v>14885.42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8" t="s">
        <v>156</v>
      </c>
      <c r="T271" s="29">
        <v>0</v>
      </c>
      <c r="U271" s="29" t="s">
        <v>156</v>
      </c>
    </row>
    <row r="272" spans="1:21" ht="13.5" customHeight="1">
      <c r="A272" s="260"/>
      <c r="B272" s="261"/>
      <c r="C272" s="20"/>
      <c r="D272" s="20" t="s">
        <v>401</v>
      </c>
      <c r="E272" s="262" t="s">
        <v>65</v>
      </c>
      <c r="F272" s="263"/>
      <c r="G272" s="31" t="s">
        <v>467</v>
      </c>
      <c r="H272" s="31" t="s">
        <v>467</v>
      </c>
      <c r="I272" s="31" t="s">
        <v>467</v>
      </c>
      <c r="J272" s="31" t="s">
        <v>467</v>
      </c>
      <c r="K272" s="31" t="s">
        <v>156</v>
      </c>
      <c r="L272" s="31" t="s">
        <v>156</v>
      </c>
      <c r="M272" s="31" t="s">
        <v>156</v>
      </c>
      <c r="N272" s="31" t="s">
        <v>156</v>
      </c>
      <c r="O272" s="31" t="s">
        <v>156</v>
      </c>
      <c r="P272" s="31" t="s">
        <v>156</v>
      </c>
      <c r="Q272" s="31" t="s">
        <v>156</v>
      </c>
      <c r="R272" s="31" t="s">
        <v>156</v>
      </c>
      <c r="S272" s="165" t="s">
        <v>156</v>
      </c>
      <c r="T272" s="31">
        <v>0</v>
      </c>
      <c r="U272" s="31" t="s">
        <v>156</v>
      </c>
    </row>
    <row r="273" spans="1:21" s="16" customFormat="1" ht="13.5" customHeight="1">
      <c r="A273" s="25"/>
      <c r="B273" s="26"/>
      <c r="C273" s="27"/>
      <c r="D273" s="27"/>
      <c r="E273" s="264"/>
      <c r="F273" s="265"/>
      <c r="G273" s="29">
        <v>2400.88</v>
      </c>
      <c r="H273" s="29">
        <v>2400.88</v>
      </c>
      <c r="I273" s="29">
        <v>2400.88</v>
      </c>
      <c r="J273" s="29">
        <v>2400.88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8" t="s">
        <v>156</v>
      </c>
      <c r="T273" s="29">
        <v>0</v>
      </c>
      <c r="U273" s="29" t="s">
        <v>156</v>
      </c>
    </row>
    <row r="274" spans="1:21" ht="13.5" customHeight="1">
      <c r="A274" s="260"/>
      <c r="B274" s="261"/>
      <c r="C274" s="20"/>
      <c r="D274" s="20" t="s">
        <v>365</v>
      </c>
      <c r="E274" s="262" t="s">
        <v>52</v>
      </c>
      <c r="F274" s="263"/>
      <c r="G274" s="31" t="s">
        <v>814</v>
      </c>
      <c r="H274" s="31" t="s">
        <v>814</v>
      </c>
      <c r="I274" s="31" t="s">
        <v>814</v>
      </c>
      <c r="J274" s="31" t="s">
        <v>156</v>
      </c>
      <c r="K274" s="31" t="s">
        <v>814</v>
      </c>
      <c r="L274" s="31" t="s">
        <v>156</v>
      </c>
      <c r="M274" s="31" t="s">
        <v>156</v>
      </c>
      <c r="N274" s="31" t="s">
        <v>156</v>
      </c>
      <c r="O274" s="31" t="s">
        <v>156</v>
      </c>
      <c r="P274" s="31" t="s">
        <v>156</v>
      </c>
      <c r="Q274" s="31" t="s">
        <v>156</v>
      </c>
      <c r="R274" s="31" t="s">
        <v>156</v>
      </c>
      <c r="S274" s="165" t="s">
        <v>156</v>
      </c>
      <c r="T274" s="31">
        <v>0</v>
      </c>
      <c r="U274" s="31" t="s">
        <v>156</v>
      </c>
    </row>
    <row r="275" spans="1:21" s="16" customFormat="1" ht="13.5" customHeight="1">
      <c r="A275" s="25"/>
      <c r="B275" s="26"/>
      <c r="C275" s="27"/>
      <c r="D275" s="27"/>
      <c r="E275" s="264"/>
      <c r="F275" s="265"/>
      <c r="G275" s="29">
        <v>4047.23</v>
      </c>
      <c r="H275" s="29">
        <v>4047.23</v>
      </c>
      <c r="I275" s="29">
        <v>4047.23</v>
      </c>
      <c r="J275" s="29">
        <v>0</v>
      </c>
      <c r="K275" s="29">
        <v>4047.23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8" t="s">
        <v>156</v>
      </c>
      <c r="T275" s="29">
        <v>0</v>
      </c>
      <c r="U275" s="29" t="s">
        <v>156</v>
      </c>
    </row>
    <row r="276" spans="1:21" ht="13.5" customHeight="1">
      <c r="A276" s="260"/>
      <c r="B276" s="261"/>
      <c r="C276" s="20"/>
      <c r="D276" s="20" t="s">
        <v>413</v>
      </c>
      <c r="E276" s="262" t="s">
        <v>81</v>
      </c>
      <c r="F276" s="263"/>
      <c r="G276" s="31" t="s">
        <v>565</v>
      </c>
      <c r="H276" s="31" t="s">
        <v>565</v>
      </c>
      <c r="I276" s="31" t="s">
        <v>565</v>
      </c>
      <c r="J276" s="31" t="s">
        <v>156</v>
      </c>
      <c r="K276" s="31" t="s">
        <v>565</v>
      </c>
      <c r="L276" s="31" t="s">
        <v>156</v>
      </c>
      <c r="M276" s="31" t="s">
        <v>156</v>
      </c>
      <c r="N276" s="31" t="s">
        <v>156</v>
      </c>
      <c r="O276" s="31" t="s">
        <v>156</v>
      </c>
      <c r="P276" s="31" t="s">
        <v>156</v>
      </c>
      <c r="Q276" s="31" t="s">
        <v>156</v>
      </c>
      <c r="R276" s="31" t="s">
        <v>156</v>
      </c>
      <c r="S276" s="165" t="s">
        <v>156</v>
      </c>
      <c r="T276" s="31">
        <v>0</v>
      </c>
      <c r="U276" s="31" t="s">
        <v>156</v>
      </c>
    </row>
    <row r="277" spans="1:21" s="16" customFormat="1" ht="13.5" customHeight="1">
      <c r="A277" s="25"/>
      <c r="B277" s="26"/>
      <c r="C277" s="27"/>
      <c r="D277" s="27"/>
      <c r="E277" s="264"/>
      <c r="F277" s="265"/>
      <c r="G277" s="29">
        <v>38.07</v>
      </c>
      <c r="H277" s="29">
        <v>38.07</v>
      </c>
      <c r="I277" s="29">
        <v>38.07</v>
      </c>
      <c r="J277" s="29">
        <v>0</v>
      </c>
      <c r="K277" s="29">
        <v>38.07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8" t="s">
        <v>156</v>
      </c>
      <c r="T277" s="29">
        <v>0</v>
      </c>
      <c r="U277" s="29" t="s">
        <v>156</v>
      </c>
    </row>
    <row r="278" spans="1:21" ht="13.5" customHeight="1">
      <c r="A278" s="260"/>
      <c r="B278" s="261"/>
      <c r="C278" s="20"/>
      <c r="D278" s="20" t="s">
        <v>372</v>
      </c>
      <c r="E278" s="262" t="s">
        <v>55</v>
      </c>
      <c r="F278" s="263"/>
      <c r="G278" s="31" t="s">
        <v>468</v>
      </c>
      <c r="H278" s="31" t="s">
        <v>468</v>
      </c>
      <c r="I278" s="31" t="s">
        <v>468</v>
      </c>
      <c r="J278" s="31" t="s">
        <v>156</v>
      </c>
      <c r="K278" s="31" t="s">
        <v>468</v>
      </c>
      <c r="L278" s="31" t="s">
        <v>156</v>
      </c>
      <c r="M278" s="31" t="s">
        <v>156</v>
      </c>
      <c r="N278" s="31" t="s">
        <v>156</v>
      </c>
      <c r="O278" s="31" t="s">
        <v>156</v>
      </c>
      <c r="P278" s="31" t="s">
        <v>156</v>
      </c>
      <c r="Q278" s="31" t="s">
        <v>156</v>
      </c>
      <c r="R278" s="31" t="s">
        <v>156</v>
      </c>
      <c r="S278" s="165" t="s">
        <v>156</v>
      </c>
      <c r="T278" s="31">
        <v>0</v>
      </c>
      <c r="U278" s="31" t="s">
        <v>156</v>
      </c>
    </row>
    <row r="279" spans="1:21" s="16" customFormat="1" ht="13.5" customHeight="1">
      <c r="A279" s="25"/>
      <c r="B279" s="26"/>
      <c r="C279" s="27"/>
      <c r="D279" s="27"/>
      <c r="E279" s="264"/>
      <c r="F279" s="265"/>
      <c r="G279" s="29">
        <v>9294.87</v>
      </c>
      <c r="H279" s="29">
        <v>9294.87</v>
      </c>
      <c r="I279" s="29">
        <v>9294.87</v>
      </c>
      <c r="J279" s="29">
        <v>0</v>
      </c>
      <c r="K279" s="29">
        <v>9294.87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8" t="s">
        <v>156</v>
      </c>
      <c r="T279" s="29">
        <v>0</v>
      </c>
      <c r="U279" s="29" t="s">
        <v>156</v>
      </c>
    </row>
    <row r="280" spans="1:21" ht="15" customHeight="1">
      <c r="A280" s="260"/>
      <c r="B280" s="261"/>
      <c r="C280" s="20"/>
      <c r="D280" s="20" t="s">
        <v>427</v>
      </c>
      <c r="E280" s="262" t="s">
        <v>71</v>
      </c>
      <c r="F280" s="263"/>
      <c r="G280" s="31" t="s">
        <v>211</v>
      </c>
      <c r="H280" s="31" t="s">
        <v>211</v>
      </c>
      <c r="I280" s="31" t="s">
        <v>211</v>
      </c>
      <c r="J280" s="31" t="s">
        <v>156</v>
      </c>
      <c r="K280" s="31" t="s">
        <v>211</v>
      </c>
      <c r="L280" s="31" t="s">
        <v>156</v>
      </c>
      <c r="M280" s="31">
        <v>0</v>
      </c>
      <c r="N280" s="31" t="s">
        <v>156</v>
      </c>
      <c r="O280" s="31" t="s">
        <v>156</v>
      </c>
      <c r="P280" s="31" t="s">
        <v>156</v>
      </c>
      <c r="Q280" s="31" t="s">
        <v>156</v>
      </c>
      <c r="R280" s="31" t="s">
        <v>156</v>
      </c>
      <c r="S280" s="165" t="s">
        <v>156</v>
      </c>
      <c r="T280" s="31">
        <v>0</v>
      </c>
      <c r="U280" s="31" t="s">
        <v>156</v>
      </c>
    </row>
    <row r="281" spans="1:21" s="16" customFormat="1" ht="13.5" customHeight="1">
      <c r="A281" s="25"/>
      <c r="B281" s="26"/>
      <c r="C281" s="27"/>
      <c r="D281" s="27"/>
      <c r="E281" s="264"/>
      <c r="F281" s="265"/>
      <c r="G281" s="29">
        <v>50</v>
      </c>
      <c r="H281" s="29">
        <v>50</v>
      </c>
      <c r="I281" s="29">
        <v>50</v>
      </c>
      <c r="J281" s="29">
        <v>0</v>
      </c>
      <c r="K281" s="29">
        <v>50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8" t="s">
        <v>156</v>
      </c>
      <c r="T281" s="29">
        <v>0</v>
      </c>
      <c r="U281" s="29" t="s">
        <v>156</v>
      </c>
    </row>
    <row r="282" spans="1:21" ht="13.5" customHeight="1">
      <c r="A282" s="260"/>
      <c r="B282" s="261"/>
      <c r="C282" s="20"/>
      <c r="D282" s="20" t="s">
        <v>364</v>
      </c>
      <c r="E282" s="262" t="s">
        <v>50</v>
      </c>
      <c r="F282" s="263"/>
      <c r="G282" s="31" t="s">
        <v>469</v>
      </c>
      <c r="H282" s="31" t="s">
        <v>469</v>
      </c>
      <c r="I282" s="31" t="s">
        <v>469</v>
      </c>
      <c r="J282" s="31" t="s">
        <v>156</v>
      </c>
      <c r="K282" s="31" t="s">
        <v>469</v>
      </c>
      <c r="L282" s="31" t="s">
        <v>156</v>
      </c>
      <c r="M282" s="31" t="s">
        <v>156</v>
      </c>
      <c r="N282" s="31" t="s">
        <v>156</v>
      </c>
      <c r="O282" s="31" t="s">
        <v>156</v>
      </c>
      <c r="P282" s="31" t="s">
        <v>156</v>
      </c>
      <c r="Q282" s="31" t="s">
        <v>156</v>
      </c>
      <c r="R282" s="31" t="s">
        <v>156</v>
      </c>
      <c r="S282" s="165" t="s">
        <v>156</v>
      </c>
      <c r="T282" s="31">
        <v>0</v>
      </c>
      <c r="U282" s="31" t="s">
        <v>156</v>
      </c>
    </row>
    <row r="283" spans="1:21" s="16" customFormat="1" ht="13.5" customHeight="1">
      <c r="A283" s="25"/>
      <c r="B283" s="26"/>
      <c r="C283" s="27"/>
      <c r="D283" s="27"/>
      <c r="E283" s="264"/>
      <c r="F283" s="265"/>
      <c r="G283" s="29">
        <v>286.47</v>
      </c>
      <c r="H283" s="29">
        <v>286.47</v>
      </c>
      <c r="I283" s="29">
        <v>286.47</v>
      </c>
      <c r="J283" s="29">
        <v>0</v>
      </c>
      <c r="K283" s="29">
        <v>286.47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8" t="s">
        <v>156</v>
      </c>
      <c r="T283" s="29">
        <v>0</v>
      </c>
      <c r="U283" s="29" t="s">
        <v>156</v>
      </c>
    </row>
    <row r="284" spans="1:21" ht="13.5" customHeight="1">
      <c r="A284" s="260"/>
      <c r="B284" s="261"/>
      <c r="C284" s="20"/>
      <c r="D284" s="20" t="s">
        <v>374</v>
      </c>
      <c r="E284" s="262" t="s">
        <v>375</v>
      </c>
      <c r="F284" s="263"/>
      <c r="G284" s="31" t="s">
        <v>414</v>
      </c>
      <c r="H284" s="31" t="s">
        <v>414</v>
      </c>
      <c r="I284" s="31" t="s">
        <v>414</v>
      </c>
      <c r="J284" s="31" t="s">
        <v>156</v>
      </c>
      <c r="K284" s="31" t="s">
        <v>414</v>
      </c>
      <c r="L284" s="31" t="s">
        <v>156</v>
      </c>
      <c r="M284" s="31" t="s">
        <v>156</v>
      </c>
      <c r="N284" s="31" t="s">
        <v>156</v>
      </c>
      <c r="O284" s="31" t="s">
        <v>156</v>
      </c>
      <c r="P284" s="31" t="s">
        <v>156</v>
      </c>
      <c r="Q284" s="31" t="s">
        <v>156</v>
      </c>
      <c r="R284" s="31" t="s">
        <v>156</v>
      </c>
      <c r="S284" s="165" t="s">
        <v>156</v>
      </c>
      <c r="T284" s="31">
        <v>0</v>
      </c>
      <c r="U284" s="31" t="s">
        <v>156</v>
      </c>
    </row>
    <row r="285" spans="1:21" s="16" customFormat="1" ht="12.75" customHeight="1">
      <c r="A285" s="25"/>
      <c r="B285" s="26"/>
      <c r="C285" s="27"/>
      <c r="D285" s="27"/>
      <c r="E285" s="264"/>
      <c r="F285" s="265"/>
      <c r="G285" s="29">
        <v>656.82</v>
      </c>
      <c r="H285" s="29">
        <v>656.82</v>
      </c>
      <c r="I285" s="29">
        <v>656.82</v>
      </c>
      <c r="J285" s="29">
        <v>0</v>
      </c>
      <c r="K285" s="29">
        <v>656.82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8" t="s">
        <v>156</v>
      </c>
      <c r="T285" s="29">
        <v>0</v>
      </c>
      <c r="U285" s="29" t="s">
        <v>156</v>
      </c>
    </row>
    <row r="286" spans="1:21" ht="12.75" customHeight="1">
      <c r="A286" s="260"/>
      <c r="B286" s="261"/>
      <c r="C286" s="20"/>
      <c r="D286" s="20" t="s">
        <v>428</v>
      </c>
      <c r="E286" s="262" t="s">
        <v>429</v>
      </c>
      <c r="F286" s="263"/>
      <c r="G286" s="31" t="s">
        <v>470</v>
      </c>
      <c r="H286" s="31" t="s">
        <v>470</v>
      </c>
      <c r="I286" s="31" t="s">
        <v>470</v>
      </c>
      <c r="J286" s="31" t="s">
        <v>156</v>
      </c>
      <c r="K286" s="31" t="s">
        <v>470</v>
      </c>
      <c r="L286" s="31" t="s">
        <v>156</v>
      </c>
      <c r="M286" s="31" t="s">
        <v>156</v>
      </c>
      <c r="N286" s="31" t="s">
        <v>156</v>
      </c>
      <c r="O286" s="31" t="s">
        <v>156</v>
      </c>
      <c r="P286" s="31" t="s">
        <v>156</v>
      </c>
      <c r="Q286" s="31" t="s">
        <v>156</v>
      </c>
      <c r="R286" s="31" t="s">
        <v>156</v>
      </c>
      <c r="S286" s="165" t="s">
        <v>156</v>
      </c>
      <c r="T286" s="31">
        <v>0</v>
      </c>
      <c r="U286" s="31" t="s">
        <v>156</v>
      </c>
    </row>
    <row r="287" spans="1:21" s="16" customFormat="1" ht="12.75" customHeight="1">
      <c r="A287" s="25"/>
      <c r="B287" s="26"/>
      <c r="C287" s="27"/>
      <c r="D287" s="27"/>
      <c r="E287" s="264"/>
      <c r="F287" s="265"/>
      <c r="G287" s="29">
        <v>600.89</v>
      </c>
      <c r="H287" s="29">
        <v>600.89</v>
      </c>
      <c r="I287" s="29">
        <v>600.89</v>
      </c>
      <c r="J287" s="29">
        <v>0</v>
      </c>
      <c r="K287" s="29">
        <v>600.89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8" t="s">
        <v>156</v>
      </c>
      <c r="T287" s="29">
        <v>0</v>
      </c>
      <c r="U287" s="29" t="s">
        <v>156</v>
      </c>
    </row>
    <row r="288" spans="1:21" ht="12.75" customHeight="1">
      <c r="A288" s="260"/>
      <c r="B288" s="261"/>
      <c r="C288" s="20"/>
      <c r="D288" s="20" t="s">
        <v>376</v>
      </c>
      <c r="E288" s="262" t="s">
        <v>377</v>
      </c>
      <c r="F288" s="263"/>
      <c r="G288" s="31" t="s">
        <v>154</v>
      </c>
      <c r="H288" s="31" t="s">
        <v>154</v>
      </c>
      <c r="I288" s="31" t="s">
        <v>154</v>
      </c>
      <c r="J288" s="31" t="s">
        <v>156</v>
      </c>
      <c r="K288" s="31" t="s">
        <v>154</v>
      </c>
      <c r="L288" s="31" t="s">
        <v>156</v>
      </c>
      <c r="M288" s="31" t="s">
        <v>156</v>
      </c>
      <c r="N288" s="31" t="s">
        <v>156</v>
      </c>
      <c r="O288" s="31" t="s">
        <v>156</v>
      </c>
      <c r="P288" s="31" t="s">
        <v>156</v>
      </c>
      <c r="Q288" s="31" t="s">
        <v>156</v>
      </c>
      <c r="R288" s="31" t="s">
        <v>156</v>
      </c>
      <c r="S288" s="165" t="s">
        <v>156</v>
      </c>
      <c r="T288" s="31">
        <v>0</v>
      </c>
      <c r="U288" s="31" t="s">
        <v>156</v>
      </c>
    </row>
    <row r="289" spans="1:21" s="16" customFormat="1" ht="12.75" customHeight="1">
      <c r="A289" s="25"/>
      <c r="B289" s="26"/>
      <c r="C289" s="27"/>
      <c r="D289" s="27"/>
      <c r="E289" s="264"/>
      <c r="F289" s="265"/>
      <c r="G289" s="29">
        <v>577.67</v>
      </c>
      <c r="H289" s="29">
        <v>577.67</v>
      </c>
      <c r="I289" s="29">
        <v>577.67</v>
      </c>
      <c r="J289" s="29">
        <v>0</v>
      </c>
      <c r="K289" s="29">
        <v>577.67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8" t="s">
        <v>156</v>
      </c>
      <c r="T289" s="29">
        <v>0</v>
      </c>
      <c r="U289" s="29" t="s">
        <v>156</v>
      </c>
    </row>
    <row r="290" spans="1:21" ht="12.75" customHeight="1">
      <c r="A290" s="260"/>
      <c r="B290" s="261"/>
      <c r="C290" s="20"/>
      <c r="D290" s="20" t="s">
        <v>415</v>
      </c>
      <c r="E290" s="262" t="s">
        <v>56</v>
      </c>
      <c r="F290" s="263"/>
      <c r="G290" s="31" t="s">
        <v>211</v>
      </c>
      <c r="H290" s="31" t="s">
        <v>211</v>
      </c>
      <c r="I290" s="31" t="s">
        <v>211</v>
      </c>
      <c r="J290" s="31" t="s">
        <v>156</v>
      </c>
      <c r="K290" s="31" t="s">
        <v>211</v>
      </c>
      <c r="L290" s="31" t="s">
        <v>156</v>
      </c>
      <c r="M290" s="31" t="s">
        <v>156</v>
      </c>
      <c r="N290" s="31" t="s">
        <v>156</v>
      </c>
      <c r="O290" s="31" t="s">
        <v>156</v>
      </c>
      <c r="P290" s="31" t="s">
        <v>156</v>
      </c>
      <c r="Q290" s="31" t="s">
        <v>156</v>
      </c>
      <c r="R290" s="31" t="s">
        <v>156</v>
      </c>
      <c r="S290" s="165" t="s">
        <v>156</v>
      </c>
      <c r="T290" s="31">
        <v>0</v>
      </c>
      <c r="U290" s="31" t="s">
        <v>156</v>
      </c>
    </row>
    <row r="291" spans="1:21" s="16" customFormat="1" ht="12.75" customHeight="1">
      <c r="A291" s="25"/>
      <c r="B291" s="26"/>
      <c r="C291" s="27"/>
      <c r="D291" s="27"/>
      <c r="E291" s="264"/>
      <c r="F291" s="265"/>
      <c r="G291" s="29">
        <v>115.4</v>
      </c>
      <c r="H291" s="29">
        <v>115.4</v>
      </c>
      <c r="I291" s="29">
        <v>115.4</v>
      </c>
      <c r="J291" s="29">
        <v>0</v>
      </c>
      <c r="K291" s="29">
        <v>115.4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8" t="s">
        <v>156</v>
      </c>
      <c r="T291" s="29">
        <v>0</v>
      </c>
      <c r="U291" s="29" t="s">
        <v>156</v>
      </c>
    </row>
    <row r="292" spans="1:21" ht="12.75" customHeight="1">
      <c r="A292" s="260"/>
      <c r="B292" s="261"/>
      <c r="C292" s="20"/>
      <c r="D292" s="20" t="s">
        <v>432</v>
      </c>
      <c r="E292" s="262" t="s">
        <v>57</v>
      </c>
      <c r="F292" s="263"/>
      <c r="G292" s="31" t="s">
        <v>373</v>
      </c>
      <c r="H292" s="31" t="s">
        <v>373</v>
      </c>
      <c r="I292" s="31" t="s">
        <v>373</v>
      </c>
      <c r="J292" s="31" t="s">
        <v>156</v>
      </c>
      <c r="K292" s="31" t="s">
        <v>373</v>
      </c>
      <c r="L292" s="31" t="s">
        <v>156</v>
      </c>
      <c r="M292" s="31" t="s">
        <v>156</v>
      </c>
      <c r="N292" s="31" t="s">
        <v>156</v>
      </c>
      <c r="O292" s="31" t="s">
        <v>156</v>
      </c>
      <c r="P292" s="31" t="s">
        <v>156</v>
      </c>
      <c r="Q292" s="31" t="s">
        <v>156</v>
      </c>
      <c r="R292" s="31" t="s">
        <v>156</v>
      </c>
      <c r="S292" s="165" t="s">
        <v>156</v>
      </c>
      <c r="T292" s="31">
        <v>0</v>
      </c>
      <c r="U292" s="31" t="s">
        <v>156</v>
      </c>
    </row>
    <row r="293" spans="1:21" s="16" customFormat="1" ht="12.75" customHeight="1">
      <c r="A293" s="25"/>
      <c r="B293" s="26"/>
      <c r="C293" s="27"/>
      <c r="D293" s="27"/>
      <c r="E293" s="264"/>
      <c r="F293" s="265"/>
      <c r="G293" s="29">
        <v>500</v>
      </c>
      <c r="H293" s="29">
        <v>500</v>
      </c>
      <c r="I293" s="29">
        <v>500</v>
      </c>
      <c r="J293" s="29">
        <v>0</v>
      </c>
      <c r="K293" s="29">
        <v>500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8" t="s">
        <v>156</v>
      </c>
      <c r="T293" s="29">
        <v>0</v>
      </c>
      <c r="U293" s="29" t="s">
        <v>156</v>
      </c>
    </row>
    <row r="294" spans="1:21" ht="12.75" customHeight="1">
      <c r="A294" s="260"/>
      <c r="B294" s="261"/>
      <c r="C294" s="20"/>
      <c r="D294" s="20" t="s">
        <v>434</v>
      </c>
      <c r="E294" s="262" t="s">
        <v>73</v>
      </c>
      <c r="F294" s="263"/>
      <c r="G294" s="31" t="s">
        <v>815</v>
      </c>
      <c r="H294" s="31" t="s">
        <v>815</v>
      </c>
      <c r="I294" s="31" t="s">
        <v>815</v>
      </c>
      <c r="J294" s="31" t="s">
        <v>156</v>
      </c>
      <c r="K294" s="31" t="s">
        <v>815</v>
      </c>
      <c r="L294" s="31" t="s">
        <v>156</v>
      </c>
      <c r="M294" s="31" t="s">
        <v>156</v>
      </c>
      <c r="N294" s="31" t="s">
        <v>156</v>
      </c>
      <c r="O294" s="31" t="s">
        <v>156</v>
      </c>
      <c r="P294" s="31" t="s">
        <v>156</v>
      </c>
      <c r="Q294" s="31" t="s">
        <v>156</v>
      </c>
      <c r="R294" s="31" t="s">
        <v>156</v>
      </c>
      <c r="S294" s="165" t="s">
        <v>156</v>
      </c>
      <c r="T294" s="31">
        <v>0</v>
      </c>
      <c r="U294" s="31" t="s">
        <v>156</v>
      </c>
    </row>
    <row r="295" spans="1:21" s="16" customFormat="1" ht="12.75" customHeight="1">
      <c r="A295" s="25"/>
      <c r="B295" s="26"/>
      <c r="C295" s="27"/>
      <c r="D295" s="27"/>
      <c r="E295" s="264"/>
      <c r="F295" s="265"/>
      <c r="G295" s="29">
        <v>4923.75</v>
      </c>
      <c r="H295" s="29">
        <v>4923.75</v>
      </c>
      <c r="I295" s="29">
        <v>4923.75</v>
      </c>
      <c r="J295" s="29">
        <v>0</v>
      </c>
      <c r="K295" s="29">
        <v>4923.75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8" t="s">
        <v>156</v>
      </c>
      <c r="T295" s="29">
        <v>0</v>
      </c>
      <c r="U295" s="29" t="s">
        <v>156</v>
      </c>
    </row>
    <row r="296" spans="1:21" ht="12.75" customHeight="1">
      <c r="A296" s="260"/>
      <c r="B296" s="261"/>
      <c r="C296" s="20"/>
      <c r="D296" s="20" t="s">
        <v>435</v>
      </c>
      <c r="E296" s="262" t="s">
        <v>436</v>
      </c>
      <c r="F296" s="263"/>
      <c r="G296" s="31" t="s">
        <v>414</v>
      </c>
      <c r="H296" s="31" t="s">
        <v>414</v>
      </c>
      <c r="I296" s="31" t="s">
        <v>414</v>
      </c>
      <c r="J296" s="31" t="s">
        <v>156</v>
      </c>
      <c r="K296" s="31" t="s">
        <v>414</v>
      </c>
      <c r="L296" s="31" t="s">
        <v>156</v>
      </c>
      <c r="M296" s="31" t="s">
        <v>156</v>
      </c>
      <c r="N296" s="31" t="s">
        <v>156</v>
      </c>
      <c r="O296" s="31" t="s">
        <v>156</v>
      </c>
      <c r="P296" s="31" t="s">
        <v>156</v>
      </c>
      <c r="Q296" s="31" t="s">
        <v>156</v>
      </c>
      <c r="R296" s="31" t="s">
        <v>156</v>
      </c>
      <c r="S296" s="165" t="s">
        <v>156</v>
      </c>
      <c r="T296" s="31">
        <v>0</v>
      </c>
      <c r="U296" s="31" t="s">
        <v>156</v>
      </c>
    </row>
    <row r="297" spans="1:21" s="16" customFormat="1" ht="12.75" customHeight="1">
      <c r="A297" s="25"/>
      <c r="B297" s="26"/>
      <c r="C297" s="27"/>
      <c r="D297" s="27"/>
      <c r="E297" s="264"/>
      <c r="F297" s="265"/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8" t="s">
        <v>156</v>
      </c>
      <c r="T297" s="29">
        <v>0</v>
      </c>
      <c r="U297" s="29" t="s">
        <v>156</v>
      </c>
    </row>
    <row r="298" spans="1:21" ht="12.75" customHeight="1">
      <c r="A298" s="260"/>
      <c r="B298" s="261"/>
      <c r="C298" s="20" t="s">
        <v>471</v>
      </c>
      <c r="D298" s="20"/>
      <c r="E298" s="262" t="s">
        <v>472</v>
      </c>
      <c r="F298" s="263"/>
      <c r="G298" s="31" t="s">
        <v>273</v>
      </c>
      <c r="H298" s="31" t="s">
        <v>273</v>
      </c>
      <c r="I298" s="31" t="s">
        <v>273</v>
      </c>
      <c r="J298" s="31" t="s">
        <v>156</v>
      </c>
      <c r="K298" s="31" t="s">
        <v>273</v>
      </c>
      <c r="L298" s="31" t="s">
        <v>156</v>
      </c>
      <c r="M298" s="31" t="s">
        <v>156</v>
      </c>
      <c r="N298" s="31" t="s">
        <v>156</v>
      </c>
      <c r="O298" s="31" t="s">
        <v>156</v>
      </c>
      <c r="P298" s="31" t="s">
        <v>156</v>
      </c>
      <c r="Q298" s="31" t="s">
        <v>156</v>
      </c>
      <c r="R298" s="31" t="s">
        <v>156</v>
      </c>
      <c r="S298" s="165" t="s">
        <v>156</v>
      </c>
      <c r="T298" s="31">
        <v>0</v>
      </c>
      <c r="U298" s="31" t="s">
        <v>156</v>
      </c>
    </row>
    <row r="299" spans="1:21" s="16" customFormat="1" ht="12.75" customHeight="1">
      <c r="A299" s="25"/>
      <c r="B299" s="26"/>
      <c r="C299" s="27"/>
      <c r="D299" s="27"/>
      <c r="E299" s="264"/>
      <c r="F299" s="265"/>
      <c r="G299" s="29">
        <f>SUM(G301,G303,G305)</f>
        <v>173.48</v>
      </c>
      <c r="H299" s="29">
        <f aca="true" t="shared" si="24" ref="H299:M299">SUM(H301,H303,H305)</f>
        <v>173.48</v>
      </c>
      <c r="I299" s="29">
        <f t="shared" si="24"/>
        <v>173.48</v>
      </c>
      <c r="J299" s="29">
        <f t="shared" si="24"/>
        <v>0</v>
      </c>
      <c r="K299" s="29">
        <f t="shared" si="24"/>
        <v>173.48</v>
      </c>
      <c r="L299" s="29">
        <f t="shared" si="24"/>
        <v>0</v>
      </c>
      <c r="M299" s="29">
        <f t="shared" si="24"/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8" t="s">
        <v>156</v>
      </c>
      <c r="T299" s="29">
        <v>0</v>
      </c>
      <c r="U299" s="29" t="s">
        <v>156</v>
      </c>
    </row>
    <row r="300" spans="1:21" ht="13.5" customHeight="1">
      <c r="A300" s="260"/>
      <c r="B300" s="261"/>
      <c r="C300" s="20"/>
      <c r="D300" s="20" t="s">
        <v>365</v>
      </c>
      <c r="E300" s="262" t="s">
        <v>52</v>
      </c>
      <c r="F300" s="263"/>
      <c r="G300" s="31" t="s">
        <v>473</v>
      </c>
      <c r="H300" s="31" t="s">
        <v>473</v>
      </c>
      <c r="I300" s="31" t="s">
        <v>473</v>
      </c>
      <c r="J300" s="31" t="s">
        <v>156</v>
      </c>
      <c r="K300" s="31" t="s">
        <v>473</v>
      </c>
      <c r="L300" s="31" t="s">
        <v>156</v>
      </c>
      <c r="M300" s="31" t="s">
        <v>156</v>
      </c>
      <c r="N300" s="31" t="s">
        <v>156</v>
      </c>
      <c r="O300" s="31" t="s">
        <v>156</v>
      </c>
      <c r="P300" s="31" t="s">
        <v>156</v>
      </c>
      <c r="Q300" s="31" t="s">
        <v>156</v>
      </c>
      <c r="R300" s="31" t="s">
        <v>156</v>
      </c>
      <c r="S300" s="165" t="s">
        <v>156</v>
      </c>
      <c r="T300" s="31">
        <v>0</v>
      </c>
      <c r="U300" s="31" t="s">
        <v>156</v>
      </c>
    </row>
    <row r="301" spans="1:21" s="16" customFormat="1" ht="12.75" customHeight="1">
      <c r="A301" s="25"/>
      <c r="B301" s="26"/>
      <c r="C301" s="27"/>
      <c r="D301" s="27"/>
      <c r="E301" s="264"/>
      <c r="F301" s="265"/>
      <c r="G301" s="29">
        <v>173.48</v>
      </c>
      <c r="H301" s="29">
        <v>173.48</v>
      </c>
      <c r="I301" s="29">
        <v>173.48</v>
      </c>
      <c r="J301" s="29">
        <v>0</v>
      </c>
      <c r="K301" s="29">
        <v>173.48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8" t="s">
        <v>156</v>
      </c>
      <c r="T301" s="29">
        <v>0</v>
      </c>
      <c r="U301" s="29" t="s">
        <v>156</v>
      </c>
    </row>
    <row r="302" spans="1:21" ht="13.5" customHeight="1">
      <c r="A302" s="260"/>
      <c r="B302" s="261"/>
      <c r="C302" s="20"/>
      <c r="D302" s="20" t="s">
        <v>364</v>
      </c>
      <c r="E302" s="262" t="s">
        <v>50</v>
      </c>
      <c r="F302" s="263"/>
      <c r="G302" s="31" t="s">
        <v>414</v>
      </c>
      <c r="H302" s="31" t="s">
        <v>414</v>
      </c>
      <c r="I302" s="31" t="s">
        <v>414</v>
      </c>
      <c r="J302" s="31" t="s">
        <v>156</v>
      </c>
      <c r="K302" s="31" t="s">
        <v>414</v>
      </c>
      <c r="L302" s="31" t="s">
        <v>156</v>
      </c>
      <c r="M302" s="31" t="s">
        <v>156</v>
      </c>
      <c r="N302" s="31" t="s">
        <v>156</v>
      </c>
      <c r="O302" s="31" t="s">
        <v>156</v>
      </c>
      <c r="P302" s="31" t="s">
        <v>156</v>
      </c>
      <c r="Q302" s="31" t="s">
        <v>156</v>
      </c>
      <c r="R302" s="31" t="s">
        <v>156</v>
      </c>
      <c r="S302" s="165" t="s">
        <v>156</v>
      </c>
      <c r="T302" s="31">
        <v>0</v>
      </c>
      <c r="U302" s="31" t="s">
        <v>156</v>
      </c>
    </row>
    <row r="303" spans="1:21" s="16" customFormat="1" ht="13.5" customHeight="1">
      <c r="A303" s="25"/>
      <c r="B303" s="26"/>
      <c r="C303" s="27"/>
      <c r="D303" s="27"/>
      <c r="E303" s="264"/>
      <c r="F303" s="265"/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8" t="s">
        <v>156</v>
      </c>
      <c r="T303" s="29">
        <v>0</v>
      </c>
      <c r="U303" s="29" t="s">
        <v>156</v>
      </c>
    </row>
    <row r="304" spans="1:21" ht="12.75" customHeight="1">
      <c r="A304" s="260"/>
      <c r="B304" s="261"/>
      <c r="C304" s="20"/>
      <c r="D304" s="20" t="s">
        <v>435</v>
      </c>
      <c r="E304" s="262" t="s">
        <v>436</v>
      </c>
      <c r="F304" s="263"/>
      <c r="G304" s="31" t="s">
        <v>425</v>
      </c>
      <c r="H304" s="31" t="s">
        <v>425</v>
      </c>
      <c r="I304" s="31" t="s">
        <v>425</v>
      </c>
      <c r="J304" s="31" t="s">
        <v>156</v>
      </c>
      <c r="K304" s="31" t="s">
        <v>425</v>
      </c>
      <c r="L304" s="31" t="s">
        <v>156</v>
      </c>
      <c r="M304" s="31" t="s">
        <v>156</v>
      </c>
      <c r="N304" s="31" t="s">
        <v>156</v>
      </c>
      <c r="O304" s="31" t="s">
        <v>156</v>
      </c>
      <c r="P304" s="31" t="s">
        <v>156</v>
      </c>
      <c r="Q304" s="31" t="s">
        <v>156</v>
      </c>
      <c r="R304" s="31" t="s">
        <v>156</v>
      </c>
      <c r="S304" s="165" t="s">
        <v>156</v>
      </c>
      <c r="T304" s="31">
        <v>0</v>
      </c>
      <c r="U304" s="31" t="s">
        <v>156</v>
      </c>
    </row>
    <row r="305" spans="1:21" s="16" customFormat="1" ht="12.75" customHeight="1">
      <c r="A305" s="25"/>
      <c r="B305" s="26"/>
      <c r="C305" s="27"/>
      <c r="D305" s="27"/>
      <c r="E305" s="264"/>
      <c r="F305" s="265"/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8" t="s">
        <v>156</v>
      </c>
      <c r="T305" s="29">
        <v>0</v>
      </c>
      <c r="U305" s="29" t="s">
        <v>156</v>
      </c>
    </row>
    <row r="306" spans="1:21" s="15" customFormat="1" ht="24" customHeight="1">
      <c r="A306" s="266" t="s">
        <v>193</v>
      </c>
      <c r="B306" s="267"/>
      <c r="C306" s="23"/>
      <c r="D306" s="23"/>
      <c r="E306" s="262" t="s">
        <v>194</v>
      </c>
      <c r="F306" s="263"/>
      <c r="G306" s="24" t="s">
        <v>816</v>
      </c>
      <c r="H306" s="24" t="s">
        <v>816</v>
      </c>
      <c r="I306" s="24" t="s">
        <v>816</v>
      </c>
      <c r="J306" s="24" t="s">
        <v>817</v>
      </c>
      <c r="K306" s="24" t="s">
        <v>285</v>
      </c>
      <c r="L306" s="24" t="s">
        <v>156</v>
      </c>
      <c r="M306" s="24" t="s">
        <v>156</v>
      </c>
      <c r="N306" s="24" t="s">
        <v>156</v>
      </c>
      <c r="O306" s="24" t="s">
        <v>156</v>
      </c>
      <c r="P306" s="24" t="s">
        <v>156</v>
      </c>
      <c r="Q306" s="24" t="s">
        <v>156</v>
      </c>
      <c r="R306" s="24" t="s">
        <v>156</v>
      </c>
      <c r="S306" s="166" t="s">
        <v>156</v>
      </c>
      <c r="T306" s="24">
        <v>0</v>
      </c>
      <c r="U306" s="24" t="s">
        <v>156</v>
      </c>
    </row>
    <row r="307" spans="1:21" s="16" customFormat="1" ht="18.75" customHeight="1">
      <c r="A307" s="25"/>
      <c r="B307" s="26"/>
      <c r="C307" s="27"/>
      <c r="D307" s="27"/>
      <c r="E307" s="264"/>
      <c r="F307" s="265"/>
      <c r="G307" s="29">
        <f>SUM(G309)</f>
        <v>27069.18</v>
      </c>
      <c r="H307" s="29">
        <f aca="true" t="shared" si="25" ref="H307:R307">SUM(H309)</f>
        <v>27069.18</v>
      </c>
      <c r="I307" s="29">
        <f t="shared" si="25"/>
        <v>27069.18</v>
      </c>
      <c r="J307" s="29">
        <f t="shared" si="25"/>
        <v>17848.09</v>
      </c>
      <c r="K307" s="29">
        <f t="shared" si="25"/>
        <v>9221.09</v>
      </c>
      <c r="L307" s="29">
        <f t="shared" si="25"/>
        <v>0</v>
      </c>
      <c r="M307" s="29">
        <f t="shared" si="25"/>
        <v>0</v>
      </c>
      <c r="N307" s="29">
        <f t="shared" si="25"/>
        <v>0</v>
      </c>
      <c r="O307" s="29">
        <f t="shared" si="25"/>
        <v>0</v>
      </c>
      <c r="P307" s="29">
        <f t="shared" si="25"/>
        <v>0</v>
      </c>
      <c r="Q307" s="29">
        <f t="shared" si="25"/>
        <v>0</v>
      </c>
      <c r="R307" s="29">
        <f t="shared" si="25"/>
        <v>0</v>
      </c>
      <c r="S307" s="28">
        <v>0</v>
      </c>
      <c r="T307" s="29">
        <v>0</v>
      </c>
      <c r="U307" s="29">
        <v>0</v>
      </c>
    </row>
    <row r="308" spans="1:21" ht="12.75" customHeight="1">
      <c r="A308" s="260"/>
      <c r="B308" s="261"/>
      <c r="C308" s="20" t="s">
        <v>474</v>
      </c>
      <c r="D308" s="20"/>
      <c r="E308" s="262" t="s">
        <v>76</v>
      </c>
      <c r="F308" s="263"/>
      <c r="G308" s="31" t="s">
        <v>816</v>
      </c>
      <c r="H308" s="31" t="s">
        <v>816</v>
      </c>
      <c r="I308" s="31" t="s">
        <v>816</v>
      </c>
      <c r="J308" s="31" t="s">
        <v>817</v>
      </c>
      <c r="K308" s="31" t="s">
        <v>285</v>
      </c>
      <c r="L308" s="31" t="s">
        <v>156</v>
      </c>
      <c r="M308" s="31" t="s">
        <v>156</v>
      </c>
      <c r="N308" s="31" t="s">
        <v>156</v>
      </c>
      <c r="O308" s="31" t="s">
        <v>156</v>
      </c>
      <c r="P308" s="31" t="s">
        <v>156</v>
      </c>
      <c r="Q308" s="31" t="s">
        <v>156</v>
      </c>
      <c r="R308" s="31" t="s">
        <v>156</v>
      </c>
      <c r="S308" s="165" t="s">
        <v>156</v>
      </c>
      <c r="T308" s="31">
        <v>0</v>
      </c>
      <c r="U308" s="31" t="s">
        <v>156</v>
      </c>
    </row>
    <row r="309" spans="1:21" s="16" customFormat="1" ht="12.75" customHeight="1">
      <c r="A309" s="25"/>
      <c r="B309" s="26"/>
      <c r="C309" s="27"/>
      <c r="D309" s="27"/>
      <c r="E309" s="264"/>
      <c r="F309" s="265"/>
      <c r="G309" s="29">
        <f>SUM(G311,G313,G315)</f>
        <v>27069.18</v>
      </c>
      <c r="H309" s="29">
        <f>SUM(H311,H313,H315)</f>
        <v>27069.18</v>
      </c>
      <c r="I309" s="29">
        <f aca="true" t="shared" si="26" ref="I309:R309">SUM(I311,I313,I315)</f>
        <v>27069.18</v>
      </c>
      <c r="J309" s="29">
        <f t="shared" si="26"/>
        <v>17848.09</v>
      </c>
      <c r="K309" s="29">
        <f t="shared" si="26"/>
        <v>9221.09</v>
      </c>
      <c r="L309" s="29">
        <f t="shared" si="26"/>
        <v>0</v>
      </c>
      <c r="M309" s="29">
        <f t="shared" si="26"/>
        <v>0</v>
      </c>
      <c r="N309" s="29">
        <f t="shared" si="26"/>
        <v>0</v>
      </c>
      <c r="O309" s="29">
        <f t="shared" si="26"/>
        <v>0</v>
      </c>
      <c r="P309" s="29">
        <f t="shared" si="26"/>
        <v>0</v>
      </c>
      <c r="Q309" s="29">
        <f t="shared" si="26"/>
        <v>0</v>
      </c>
      <c r="R309" s="29">
        <f t="shared" si="26"/>
        <v>0</v>
      </c>
      <c r="S309" s="28" t="s">
        <v>156</v>
      </c>
      <c r="T309" s="29">
        <v>0</v>
      </c>
      <c r="U309" s="29" t="s">
        <v>156</v>
      </c>
    </row>
    <row r="310" spans="1:21" ht="13.5" customHeight="1">
      <c r="A310" s="260"/>
      <c r="B310" s="261"/>
      <c r="C310" s="20"/>
      <c r="D310" s="20" t="s">
        <v>475</v>
      </c>
      <c r="E310" s="262" t="s">
        <v>77</v>
      </c>
      <c r="F310" s="263"/>
      <c r="G310" s="31" t="s">
        <v>817</v>
      </c>
      <c r="H310" s="31" t="s">
        <v>817</v>
      </c>
      <c r="I310" s="31" t="s">
        <v>817</v>
      </c>
      <c r="J310" s="31" t="s">
        <v>817</v>
      </c>
      <c r="K310" s="31" t="s">
        <v>156</v>
      </c>
      <c r="L310" s="31" t="s">
        <v>156</v>
      </c>
      <c r="M310" s="31" t="s">
        <v>156</v>
      </c>
      <c r="N310" s="31" t="s">
        <v>156</v>
      </c>
      <c r="O310" s="31" t="s">
        <v>156</v>
      </c>
      <c r="P310" s="31" t="s">
        <v>156</v>
      </c>
      <c r="Q310" s="31" t="s">
        <v>156</v>
      </c>
      <c r="R310" s="31" t="s">
        <v>156</v>
      </c>
      <c r="S310" s="165" t="s">
        <v>156</v>
      </c>
      <c r="T310" s="31">
        <v>0</v>
      </c>
      <c r="U310" s="31" t="s">
        <v>156</v>
      </c>
    </row>
    <row r="311" spans="1:21" s="16" customFormat="1" ht="13.5" customHeight="1">
      <c r="A311" s="25"/>
      <c r="B311" s="26"/>
      <c r="C311" s="27"/>
      <c r="D311" s="27"/>
      <c r="E311" s="264"/>
      <c r="F311" s="265"/>
      <c r="G311" s="29">
        <v>17848.09</v>
      </c>
      <c r="H311" s="29">
        <v>17848.09</v>
      </c>
      <c r="I311" s="29">
        <v>17848.09</v>
      </c>
      <c r="J311" s="29">
        <v>17848.09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8" t="s">
        <v>156</v>
      </c>
      <c r="T311" s="29">
        <v>0</v>
      </c>
      <c r="U311" s="29" t="s">
        <v>156</v>
      </c>
    </row>
    <row r="312" spans="1:21" ht="13.5" customHeight="1">
      <c r="A312" s="260"/>
      <c r="B312" s="261"/>
      <c r="C312" s="20"/>
      <c r="D312" s="20" t="s">
        <v>364</v>
      </c>
      <c r="E312" s="262" t="s">
        <v>50</v>
      </c>
      <c r="F312" s="263"/>
      <c r="G312" s="31" t="s">
        <v>373</v>
      </c>
      <c r="H312" s="31" t="s">
        <v>373</v>
      </c>
      <c r="I312" s="31" t="s">
        <v>373</v>
      </c>
      <c r="J312" s="31" t="s">
        <v>156</v>
      </c>
      <c r="K312" s="31" t="s">
        <v>373</v>
      </c>
      <c r="L312" s="31" t="s">
        <v>156</v>
      </c>
      <c r="M312" s="31" t="s">
        <v>156</v>
      </c>
      <c r="N312" s="31" t="s">
        <v>156</v>
      </c>
      <c r="O312" s="31" t="s">
        <v>156</v>
      </c>
      <c r="P312" s="31" t="s">
        <v>156</v>
      </c>
      <c r="Q312" s="31" t="s">
        <v>156</v>
      </c>
      <c r="R312" s="31" t="s">
        <v>156</v>
      </c>
      <c r="S312" s="165" t="s">
        <v>156</v>
      </c>
      <c r="T312" s="31">
        <v>0</v>
      </c>
      <c r="U312" s="31" t="s">
        <v>156</v>
      </c>
    </row>
    <row r="313" spans="1:21" s="16" customFormat="1" ht="13.5" customHeight="1">
      <c r="A313" s="25"/>
      <c r="B313" s="26"/>
      <c r="C313" s="27"/>
      <c r="D313" s="27"/>
      <c r="E313" s="264"/>
      <c r="F313" s="265"/>
      <c r="G313" s="29">
        <v>1058.5</v>
      </c>
      <c r="H313" s="29">
        <v>1058.5</v>
      </c>
      <c r="I313" s="29">
        <v>1058.5</v>
      </c>
      <c r="J313" s="29">
        <v>0</v>
      </c>
      <c r="K313" s="29">
        <v>1058.5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8" t="s">
        <v>156</v>
      </c>
      <c r="T313" s="29">
        <v>0</v>
      </c>
      <c r="U313" s="29" t="s">
        <v>156</v>
      </c>
    </row>
    <row r="314" spans="1:21" ht="12.75" customHeight="1">
      <c r="A314" s="260"/>
      <c r="B314" s="261"/>
      <c r="C314" s="20"/>
      <c r="D314" s="20" t="s">
        <v>476</v>
      </c>
      <c r="E314" s="262" t="s">
        <v>115</v>
      </c>
      <c r="F314" s="263"/>
      <c r="G314" s="31" t="s">
        <v>245</v>
      </c>
      <c r="H314" s="31" t="s">
        <v>245</v>
      </c>
      <c r="I314" s="31" t="s">
        <v>245</v>
      </c>
      <c r="J314" s="31" t="s">
        <v>156</v>
      </c>
      <c r="K314" s="31" t="s">
        <v>245</v>
      </c>
      <c r="L314" s="31" t="s">
        <v>156</v>
      </c>
      <c r="M314" s="31" t="s">
        <v>156</v>
      </c>
      <c r="N314" s="31" t="s">
        <v>156</v>
      </c>
      <c r="O314" s="31" t="s">
        <v>156</v>
      </c>
      <c r="P314" s="31" t="s">
        <v>156</v>
      </c>
      <c r="Q314" s="31" t="s">
        <v>156</v>
      </c>
      <c r="R314" s="31" t="s">
        <v>156</v>
      </c>
      <c r="S314" s="165" t="s">
        <v>156</v>
      </c>
      <c r="T314" s="31">
        <v>0</v>
      </c>
      <c r="U314" s="31" t="s">
        <v>156</v>
      </c>
    </row>
    <row r="315" spans="1:21" s="16" customFormat="1" ht="13.5" customHeight="1">
      <c r="A315" s="25"/>
      <c r="B315" s="26"/>
      <c r="C315" s="27"/>
      <c r="D315" s="27"/>
      <c r="E315" s="264"/>
      <c r="F315" s="265"/>
      <c r="G315" s="29">
        <v>8162.59</v>
      </c>
      <c r="H315" s="29">
        <v>8162.59</v>
      </c>
      <c r="I315" s="29">
        <v>8162.59</v>
      </c>
      <c r="J315" s="29">
        <v>0</v>
      </c>
      <c r="K315" s="29">
        <v>8162.59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8" t="s">
        <v>156</v>
      </c>
      <c r="T315" s="29">
        <v>0</v>
      </c>
      <c r="U315" s="29" t="s">
        <v>156</v>
      </c>
    </row>
    <row r="316" spans="1:21" s="15" customFormat="1" ht="13.5" customHeight="1">
      <c r="A316" s="266" t="s">
        <v>477</v>
      </c>
      <c r="B316" s="267"/>
      <c r="C316" s="23"/>
      <c r="D316" s="23"/>
      <c r="E316" s="262" t="s">
        <v>78</v>
      </c>
      <c r="F316" s="263"/>
      <c r="G316" s="24" t="s">
        <v>818</v>
      </c>
      <c r="H316" s="24" t="s">
        <v>818</v>
      </c>
      <c r="I316" s="24" t="s">
        <v>390</v>
      </c>
      <c r="J316" s="24" t="s">
        <v>156</v>
      </c>
      <c r="K316" s="24" t="s">
        <v>390</v>
      </c>
      <c r="L316" s="24" t="s">
        <v>156</v>
      </c>
      <c r="M316" s="24" t="s">
        <v>156</v>
      </c>
      <c r="N316" s="24" t="s">
        <v>156</v>
      </c>
      <c r="O316" s="24" t="s">
        <v>156</v>
      </c>
      <c r="P316" s="24" t="s">
        <v>819</v>
      </c>
      <c r="Q316" s="24" t="s">
        <v>156</v>
      </c>
      <c r="R316" s="24" t="s">
        <v>156</v>
      </c>
      <c r="S316" s="166" t="s">
        <v>156</v>
      </c>
      <c r="T316" s="24">
        <v>0</v>
      </c>
      <c r="U316" s="24" t="s">
        <v>156</v>
      </c>
    </row>
    <row r="317" spans="1:21" s="16" customFormat="1" ht="13.5" customHeight="1">
      <c r="A317" s="25"/>
      <c r="B317" s="26"/>
      <c r="C317" s="27"/>
      <c r="D317" s="27"/>
      <c r="E317" s="264"/>
      <c r="F317" s="265"/>
      <c r="G317" s="29">
        <f>SUM(G319)</f>
        <v>265264.55</v>
      </c>
      <c r="H317" s="29">
        <f aca="true" t="shared" si="27" ref="H317:R317">SUM(H319)</f>
        <v>265264.55</v>
      </c>
      <c r="I317" s="29">
        <f t="shared" si="27"/>
        <v>23740.46</v>
      </c>
      <c r="J317" s="29">
        <f t="shared" si="27"/>
        <v>0</v>
      </c>
      <c r="K317" s="29">
        <f t="shared" si="27"/>
        <v>23740.46</v>
      </c>
      <c r="L317" s="29">
        <f t="shared" si="27"/>
        <v>0</v>
      </c>
      <c r="M317" s="29">
        <f t="shared" si="27"/>
        <v>0</v>
      </c>
      <c r="N317" s="29">
        <f t="shared" si="27"/>
        <v>0</v>
      </c>
      <c r="O317" s="29">
        <f t="shared" si="27"/>
        <v>0</v>
      </c>
      <c r="P317" s="29">
        <f t="shared" si="27"/>
        <v>241524.09</v>
      </c>
      <c r="Q317" s="29">
        <f t="shared" si="27"/>
        <v>0</v>
      </c>
      <c r="R317" s="29">
        <f t="shared" si="27"/>
        <v>0</v>
      </c>
      <c r="S317" s="28">
        <v>0</v>
      </c>
      <c r="T317" s="29">
        <v>0</v>
      </c>
      <c r="U317" s="29">
        <v>0</v>
      </c>
    </row>
    <row r="318" spans="1:21" ht="12.75" customHeight="1">
      <c r="A318" s="260"/>
      <c r="B318" s="261"/>
      <c r="C318" s="20" t="s">
        <v>478</v>
      </c>
      <c r="D318" s="20"/>
      <c r="E318" s="262" t="s">
        <v>479</v>
      </c>
      <c r="F318" s="263"/>
      <c r="G318" s="31" t="s">
        <v>818</v>
      </c>
      <c r="H318" s="31" t="s">
        <v>818</v>
      </c>
      <c r="I318" s="31" t="s">
        <v>390</v>
      </c>
      <c r="J318" s="31" t="s">
        <v>156</v>
      </c>
      <c r="K318" s="31" t="s">
        <v>390</v>
      </c>
      <c r="L318" s="31" t="s">
        <v>156</v>
      </c>
      <c r="M318" s="31" t="s">
        <v>156</v>
      </c>
      <c r="N318" s="31" t="s">
        <v>156</v>
      </c>
      <c r="O318" s="31" t="s">
        <v>156</v>
      </c>
      <c r="P318" s="31" t="s">
        <v>819</v>
      </c>
      <c r="Q318" s="31" t="s">
        <v>156</v>
      </c>
      <c r="R318" s="31" t="s">
        <v>156</v>
      </c>
      <c r="S318" s="165" t="s">
        <v>156</v>
      </c>
      <c r="T318" s="31">
        <v>0</v>
      </c>
      <c r="U318" s="31" t="s">
        <v>156</v>
      </c>
    </row>
    <row r="319" spans="1:21" s="16" customFormat="1" ht="12.75" customHeight="1">
      <c r="A319" s="25"/>
      <c r="B319" s="26"/>
      <c r="C319" s="27"/>
      <c r="D319" s="27"/>
      <c r="E319" s="264"/>
      <c r="F319" s="265"/>
      <c r="G319" s="29">
        <f>SUM(G321,G323)</f>
        <v>265264.55</v>
      </c>
      <c r="H319" s="29">
        <f aca="true" t="shared" si="28" ref="H319:R319">SUM(H321,H323)</f>
        <v>265264.55</v>
      </c>
      <c r="I319" s="29">
        <f t="shared" si="28"/>
        <v>23740.46</v>
      </c>
      <c r="J319" s="29">
        <f t="shared" si="28"/>
        <v>0</v>
      </c>
      <c r="K319" s="29">
        <f t="shared" si="28"/>
        <v>23740.46</v>
      </c>
      <c r="L319" s="29">
        <f t="shared" si="28"/>
        <v>0</v>
      </c>
      <c r="M319" s="29">
        <f t="shared" si="28"/>
        <v>0</v>
      </c>
      <c r="N319" s="29">
        <f t="shared" si="28"/>
        <v>0</v>
      </c>
      <c r="O319" s="29">
        <f t="shared" si="28"/>
        <v>0</v>
      </c>
      <c r="P319" s="29">
        <f t="shared" si="28"/>
        <v>241524.09</v>
      </c>
      <c r="Q319" s="29">
        <f t="shared" si="28"/>
        <v>0</v>
      </c>
      <c r="R319" s="29">
        <f t="shared" si="28"/>
        <v>0</v>
      </c>
      <c r="S319" s="28" t="s">
        <v>156</v>
      </c>
      <c r="T319" s="29">
        <v>0</v>
      </c>
      <c r="U319" s="29" t="s">
        <v>156</v>
      </c>
    </row>
    <row r="320" spans="1:21" ht="13.5" customHeight="1">
      <c r="A320" s="260"/>
      <c r="B320" s="261"/>
      <c r="C320" s="20"/>
      <c r="D320" s="20" t="s">
        <v>364</v>
      </c>
      <c r="E320" s="262" t="s">
        <v>50</v>
      </c>
      <c r="F320" s="263"/>
      <c r="G320" s="31" t="s">
        <v>390</v>
      </c>
      <c r="H320" s="31" t="s">
        <v>390</v>
      </c>
      <c r="I320" s="31" t="s">
        <v>390</v>
      </c>
      <c r="J320" s="31" t="s">
        <v>156</v>
      </c>
      <c r="K320" s="31" t="s">
        <v>390</v>
      </c>
      <c r="L320" s="31" t="s">
        <v>156</v>
      </c>
      <c r="M320" s="31" t="s">
        <v>156</v>
      </c>
      <c r="N320" s="31" t="s">
        <v>156</v>
      </c>
      <c r="O320" s="31" t="s">
        <v>156</v>
      </c>
      <c r="P320" s="31" t="s">
        <v>156</v>
      </c>
      <c r="Q320" s="31" t="s">
        <v>156</v>
      </c>
      <c r="R320" s="31" t="s">
        <v>156</v>
      </c>
      <c r="S320" s="165" t="s">
        <v>156</v>
      </c>
      <c r="T320" s="31">
        <v>0</v>
      </c>
      <c r="U320" s="31" t="s">
        <v>156</v>
      </c>
    </row>
    <row r="321" spans="1:21" s="16" customFormat="1" ht="13.5" customHeight="1">
      <c r="A321" s="25"/>
      <c r="B321" s="26"/>
      <c r="C321" s="27"/>
      <c r="D321" s="27"/>
      <c r="E321" s="264"/>
      <c r="F321" s="265"/>
      <c r="G321" s="29">
        <v>23740.46</v>
      </c>
      <c r="H321" s="29">
        <v>23740.46</v>
      </c>
      <c r="I321" s="29">
        <v>23740.46</v>
      </c>
      <c r="J321" s="29">
        <v>0</v>
      </c>
      <c r="K321" s="29">
        <v>23740.46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8" t="s">
        <v>156</v>
      </c>
      <c r="T321" s="29">
        <v>0</v>
      </c>
      <c r="U321" s="29" t="s">
        <v>156</v>
      </c>
    </row>
    <row r="322" spans="1:21" ht="12.75" customHeight="1">
      <c r="A322" s="260"/>
      <c r="B322" s="261"/>
      <c r="C322" s="20"/>
      <c r="D322" s="20" t="s">
        <v>480</v>
      </c>
      <c r="E322" s="262" t="s">
        <v>481</v>
      </c>
      <c r="F322" s="263"/>
      <c r="G322" s="31" t="s">
        <v>819</v>
      </c>
      <c r="H322" s="31" t="s">
        <v>819</v>
      </c>
      <c r="I322" s="31" t="s">
        <v>156</v>
      </c>
      <c r="J322" s="31" t="s">
        <v>156</v>
      </c>
      <c r="K322" s="31" t="s">
        <v>156</v>
      </c>
      <c r="L322" s="31" t="s">
        <v>156</v>
      </c>
      <c r="M322" s="31" t="s">
        <v>156</v>
      </c>
      <c r="N322" s="31" t="s">
        <v>156</v>
      </c>
      <c r="O322" s="31" t="s">
        <v>156</v>
      </c>
      <c r="P322" s="31" t="s">
        <v>819</v>
      </c>
      <c r="Q322" s="31" t="s">
        <v>156</v>
      </c>
      <c r="R322" s="31" t="s">
        <v>156</v>
      </c>
      <c r="S322" s="165" t="s">
        <v>156</v>
      </c>
      <c r="T322" s="31">
        <v>0</v>
      </c>
      <c r="U322" s="31" t="s">
        <v>156</v>
      </c>
    </row>
    <row r="323" spans="1:21" s="16" customFormat="1" ht="12.75" customHeight="1">
      <c r="A323" s="25"/>
      <c r="B323" s="26"/>
      <c r="C323" s="27"/>
      <c r="D323" s="27"/>
      <c r="E323" s="264"/>
      <c r="F323" s="265"/>
      <c r="G323" s="29">
        <v>241524.09</v>
      </c>
      <c r="H323" s="29">
        <v>241524.09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241524.09</v>
      </c>
      <c r="Q323" s="29">
        <v>0</v>
      </c>
      <c r="R323" s="29">
        <v>0</v>
      </c>
      <c r="S323" s="28" t="s">
        <v>156</v>
      </c>
      <c r="T323" s="29">
        <v>0</v>
      </c>
      <c r="U323" s="29" t="s">
        <v>156</v>
      </c>
    </row>
    <row r="324" spans="1:21" s="15" customFormat="1" ht="13.5" customHeight="1">
      <c r="A324" s="266" t="s">
        <v>239</v>
      </c>
      <c r="B324" s="267"/>
      <c r="C324" s="23"/>
      <c r="D324" s="23"/>
      <c r="E324" s="262" t="s">
        <v>15</v>
      </c>
      <c r="F324" s="263"/>
      <c r="G324" s="24" t="s">
        <v>820</v>
      </c>
      <c r="H324" s="24" t="s">
        <v>820</v>
      </c>
      <c r="I324" s="24" t="s">
        <v>820</v>
      </c>
      <c r="J324" s="24" t="s">
        <v>156</v>
      </c>
      <c r="K324" s="24" t="s">
        <v>820</v>
      </c>
      <c r="L324" s="24" t="s">
        <v>156</v>
      </c>
      <c r="M324" s="24" t="s">
        <v>156</v>
      </c>
      <c r="N324" s="24" t="s">
        <v>156</v>
      </c>
      <c r="O324" s="24" t="s">
        <v>156</v>
      </c>
      <c r="P324" s="24" t="s">
        <v>156</v>
      </c>
      <c r="Q324" s="24" t="s">
        <v>156</v>
      </c>
      <c r="R324" s="24" t="s">
        <v>156</v>
      </c>
      <c r="S324" s="166" t="s">
        <v>156</v>
      </c>
      <c r="T324" s="24">
        <v>0</v>
      </c>
      <c r="U324" s="24" t="s">
        <v>156</v>
      </c>
    </row>
    <row r="325" spans="1:21" s="16" customFormat="1" ht="13.5" customHeight="1">
      <c r="A325" s="25"/>
      <c r="B325" s="26"/>
      <c r="C325" s="27"/>
      <c r="D325" s="27"/>
      <c r="E325" s="264"/>
      <c r="F325" s="265"/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8">
        <v>0</v>
      </c>
      <c r="T325" s="29">
        <v>0</v>
      </c>
      <c r="U325" s="29">
        <v>0</v>
      </c>
    </row>
    <row r="326" spans="1:21" ht="12.75" customHeight="1">
      <c r="A326" s="260"/>
      <c r="B326" s="261"/>
      <c r="C326" s="20" t="s">
        <v>482</v>
      </c>
      <c r="D326" s="20"/>
      <c r="E326" s="262" t="s">
        <v>79</v>
      </c>
      <c r="F326" s="263"/>
      <c r="G326" s="31" t="s">
        <v>820</v>
      </c>
      <c r="H326" s="31" t="s">
        <v>820</v>
      </c>
      <c r="I326" s="31" t="s">
        <v>820</v>
      </c>
      <c r="J326" s="31" t="s">
        <v>156</v>
      </c>
      <c r="K326" s="31" t="s">
        <v>820</v>
      </c>
      <c r="L326" s="31" t="s">
        <v>156</v>
      </c>
      <c r="M326" s="31" t="s">
        <v>156</v>
      </c>
      <c r="N326" s="31" t="s">
        <v>156</v>
      </c>
      <c r="O326" s="31" t="s">
        <v>156</v>
      </c>
      <c r="P326" s="31" t="s">
        <v>156</v>
      </c>
      <c r="Q326" s="31" t="s">
        <v>156</v>
      </c>
      <c r="R326" s="31" t="s">
        <v>156</v>
      </c>
      <c r="S326" s="165" t="s">
        <v>156</v>
      </c>
      <c r="T326" s="31">
        <v>0</v>
      </c>
      <c r="U326" s="31" t="s">
        <v>156</v>
      </c>
    </row>
    <row r="327" spans="1:21" s="16" customFormat="1" ht="12.75" customHeight="1">
      <c r="A327" s="25"/>
      <c r="B327" s="26"/>
      <c r="C327" s="27"/>
      <c r="D327" s="27"/>
      <c r="E327" s="264"/>
      <c r="F327" s="265"/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8" t="s">
        <v>156</v>
      </c>
      <c r="T327" s="29">
        <v>0</v>
      </c>
      <c r="U327" s="29" t="s">
        <v>156</v>
      </c>
    </row>
    <row r="328" spans="1:21" ht="13.5" customHeight="1">
      <c r="A328" s="260"/>
      <c r="B328" s="261"/>
      <c r="C328" s="20"/>
      <c r="D328" s="20" t="s">
        <v>483</v>
      </c>
      <c r="E328" s="262" t="s">
        <v>80</v>
      </c>
      <c r="F328" s="263"/>
      <c r="G328" s="31" t="s">
        <v>820</v>
      </c>
      <c r="H328" s="31" t="s">
        <v>820</v>
      </c>
      <c r="I328" s="31" t="s">
        <v>820</v>
      </c>
      <c r="J328" s="31" t="s">
        <v>156</v>
      </c>
      <c r="K328" s="31" t="s">
        <v>820</v>
      </c>
      <c r="L328" s="31" t="s">
        <v>156</v>
      </c>
      <c r="M328" s="31" t="s">
        <v>156</v>
      </c>
      <c r="N328" s="31" t="s">
        <v>156</v>
      </c>
      <c r="O328" s="31" t="s">
        <v>156</v>
      </c>
      <c r="P328" s="31" t="s">
        <v>156</v>
      </c>
      <c r="Q328" s="31" t="s">
        <v>156</v>
      </c>
      <c r="R328" s="31" t="s">
        <v>156</v>
      </c>
      <c r="S328" s="165" t="s">
        <v>156</v>
      </c>
      <c r="T328" s="31">
        <v>0</v>
      </c>
      <c r="U328" s="31" t="s">
        <v>156</v>
      </c>
    </row>
    <row r="329" spans="1:21" s="16" customFormat="1" ht="13.5" customHeight="1">
      <c r="A329" s="25"/>
      <c r="B329" s="26"/>
      <c r="C329" s="27"/>
      <c r="D329" s="27"/>
      <c r="E329" s="264"/>
      <c r="F329" s="265"/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8" t="s">
        <v>156</v>
      </c>
      <c r="T329" s="29">
        <v>0</v>
      </c>
      <c r="U329" s="29" t="s">
        <v>156</v>
      </c>
    </row>
    <row r="330" spans="1:21" s="15" customFormat="1" ht="13.5" customHeight="1">
      <c r="A330" s="266" t="s">
        <v>249</v>
      </c>
      <c r="B330" s="267"/>
      <c r="C330" s="23"/>
      <c r="D330" s="23"/>
      <c r="E330" s="268" t="s">
        <v>18</v>
      </c>
      <c r="F330" s="269"/>
      <c r="G330" s="24" t="s">
        <v>821</v>
      </c>
      <c r="H330" s="24" t="s">
        <v>822</v>
      </c>
      <c r="I330" s="24" t="s">
        <v>823</v>
      </c>
      <c r="J330" s="24" t="s">
        <v>824</v>
      </c>
      <c r="K330" s="24" t="s">
        <v>825</v>
      </c>
      <c r="L330" s="24" t="s">
        <v>826</v>
      </c>
      <c r="M330" s="24" t="s">
        <v>827</v>
      </c>
      <c r="N330" s="24" t="s">
        <v>250</v>
      </c>
      <c r="O330" s="24" t="s">
        <v>156</v>
      </c>
      <c r="P330" s="24" t="s">
        <v>156</v>
      </c>
      <c r="Q330" s="24" t="s">
        <v>828</v>
      </c>
      <c r="R330" s="24">
        <v>653828</v>
      </c>
      <c r="S330" s="166" t="s">
        <v>829</v>
      </c>
      <c r="T330" s="24">
        <v>300000</v>
      </c>
      <c r="U330" s="24" t="s">
        <v>156</v>
      </c>
    </row>
    <row r="331" spans="1:21" s="16" customFormat="1" ht="13.5" customHeight="1">
      <c r="A331" s="25"/>
      <c r="B331" s="26"/>
      <c r="C331" s="27"/>
      <c r="D331" s="27"/>
      <c r="E331" s="270"/>
      <c r="F331" s="271"/>
      <c r="G331" s="29">
        <f>SUM(G333,G387,G429,G467,G511,G523,G533)</f>
        <v>8220165.31</v>
      </c>
      <c r="H331" s="29">
        <f aca="true" t="shared" si="29" ref="H331:T331">SUM(H333,H387,H429,H467,H511,H523,H533)</f>
        <v>7738539.999999999</v>
      </c>
      <c r="I331" s="29">
        <f t="shared" si="29"/>
        <v>7275341.9399999995</v>
      </c>
      <c r="J331" s="29">
        <f t="shared" si="29"/>
        <v>5823796.3</v>
      </c>
      <c r="K331" s="29">
        <f t="shared" si="29"/>
        <v>1451545.64</v>
      </c>
      <c r="L331" s="29">
        <f t="shared" si="29"/>
        <v>289655.16</v>
      </c>
      <c r="M331" s="29">
        <f t="shared" si="29"/>
        <v>94695.16</v>
      </c>
      <c r="N331" s="29">
        <f t="shared" si="29"/>
        <v>78847.74</v>
      </c>
      <c r="O331" s="29">
        <f t="shared" si="29"/>
        <v>0</v>
      </c>
      <c r="P331" s="29">
        <f t="shared" si="29"/>
        <v>0</v>
      </c>
      <c r="Q331" s="29">
        <f t="shared" si="29"/>
        <v>481625.30999999994</v>
      </c>
      <c r="R331" s="29">
        <f t="shared" si="29"/>
        <v>481625.30999999994</v>
      </c>
      <c r="S331" s="28">
        <f>SUM(S533)</f>
        <v>467296.81999999995</v>
      </c>
      <c r="T331" s="29">
        <f t="shared" si="29"/>
        <v>0</v>
      </c>
      <c r="U331" s="29">
        <v>0</v>
      </c>
    </row>
    <row r="332" spans="1:21" ht="13.5" customHeight="1">
      <c r="A332" s="260"/>
      <c r="B332" s="261"/>
      <c r="C332" s="20" t="s">
        <v>251</v>
      </c>
      <c r="D332" s="20"/>
      <c r="E332" s="262" t="s">
        <v>19</v>
      </c>
      <c r="F332" s="263"/>
      <c r="G332" s="31" t="s">
        <v>830</v>
      </c>
      <c r="H332" s="31" t="s">
        <v>831</v>
      </c>
      <c r="I332" s="31" t="s">
        <v>832</v>
      </c>
      <c r="J332" s="31" t="s">
        <v>833</v>
      </c>
      <c r="K332" s="31" t="s">
        <v>834</v>
      </c>
      <c r="L332" s="31" t="s">
        <v>156</v>
      </c>
      <c r="M332" s="31" t="s">
        <v>835</v>
      </c>
      <c r="N332" s="31" t="s">
        <v>250</v>
      </c>
      <c r="O332" s="31" t="s">
        <v>156</v>
      </c>
      <c r="P332" s="31" t="s">
        <v>156</v>
      </c>
      <c r="Q332" s="31" t="s">
        <v>836</v>
      </c>
      <c r="R332" s="31" t="s">
        <v>836</v>
      </c>
      <c r="S332" s="165" t="s">
        <v>156</v>
      </c>
      <c r="T332" s="31">
        <v>0</v>
      </c>
      <c r="U332" s="31" t="s">
        <v>156</v>
      </c>
    </row>
    <row r="333" spans="1:21" s="16" customFormat="1" ht="12.75">
      <c r="A333" s="25"/>
      <c r="B333" s="26"/>
      <c r="C333" s="27"/>
      <c r="D333" s="27"/>
      <c r="E333" s="264"/>
      <c r="F333" s="265"/>
      <c r="G333" s="29">
        <f>SUM(G335,G337,G339,G341,G343,G345,G347,G349,G351,G353,G355,G357,G359,G361,G363,G365,G367,G369,G371,G373,G375,G377,G379,G381,G383,G385)</f>
        <v>3529804.36</v>
      </c>
      <c r="H333" s="29">
        <f>SUM(H335,H337,H339,H341,H343,H345,H347,H349,H351,H353,H355,H357,H359,H361,H363,H365,H367,H369,H371,H373,H375,H377,H379,H381,H383)</f>
        <v>3515475.8699999996</v>
      </c>
      <c r="I333" s="29">
        <f aca="true" t="shared" si="30" ref="I333:P333">SUM(I335,I337,I339,I341,I343,I345,I347,I349,I351,I353,I355,I357,I359,I361,I363,I365,I367,I369,I371,I373,I375,I377,I379,I381,I383)</f>
        <v>3387502.42</v>
      </c>
      <c r="J333" s="29">
        <f t="shared" si="30"/>
        <v>2760869.46</v>
      </c>
      <c r="K333" s="29">
        <f t="shared" si="30"/>
        <v>626632.96</v>
      </c>
      <c r="L333" s="29">
        <f t="shared" si="30"/>
        <v>0</v>
      </c>
      <c r="M333" s="29">
        <f t="shared" si="30"/>
        <v>49125.71</v>
      </c>
      <c r="N333" s="29">
        <f t="shared" si="30"/>
        <v>78847.74</v>
      </c>
      <c r="O333" s="29">
        <f t="shared" si="30"/>
        <v>0</v>
      </c>
      <c r="P333" s="29">
        <f t="shared" si="30"/>
        <v>0</v>
      </c>
      <c r="Q333" s="29">
        <f>SUM(Q385)</f>
        <v>14328.49</v>
      </c>
      <c r="R333" s="29">
        <f>SUM(R385)</f>
        <v>14328.49</v>
      </c>
      <c r="S333" s="28">
        <v>0</v>
      </c>
      <c r="T333" s="29">
        <v>0</v>
      </c>
      <c r="U333" s="29">
        <v>0</v>
      </c>
    </row>
    <row r="334" spans="1:21" ht="12.75" customHeight="1">
      <c r="A334" s="260"/>
      <c r="B334" s="261"/>
      <c r="C334" s="20"/>
      <c r="D334" s="20" t="s">
        <v>379</v>
      </c>
      <c r="E334" s="262" t="s">
        <v>380</v>
      </c>
      <c r="F334" s="263"/>
      <c r="G334" s="31" t="s">
        <v>835</v>
      </c>
      <c r="H334" s="31" t="s">
        <v>835</v>
      </c>
      <c r="I334" s="31" t="s">
        <v>156</v>
      </c>
      <c r="J334" s="31" t="s">
        <v>156</v>
      </c>
      <c r="K334" s="31" t="s">
        <v>156</v>
      </c>
      <c r="L334" s="31" t="s">
        <v>156</v>
      </c>
      <c r="M334" s="31" t="s">
        <v>835</v>
      </c>
      <c r="N334" s="31" t="s">
        <v>156</v>
      </c>
      <c r="O334" s="31" t="s">
        <v>156</v>
      </c>
      <c r="P334" s="31" t="s">
        <v>156</v>
      </c>
      <c r="Q334" s="31" t="s">
        <v>156</v>
      </c>
      <c r="R334" s="31" t="s">
        <v>156</v>
      </c>
      <c r="S334" s="165" t="s">
        <v>156</v>
      </c>
      <c r="T334" s="31">
        <v>0</v>
      </c>
      <c r="U334" s="31" t="s">
        <v>156</v>
      </c>
    </row>
    <row r="335" spans="1:21" s="16" customFormat="1" ht="12.75">
      <c r="A335" s="25"/>
      <c r="B335" s="26"/>
      <c r="C335" s="27"/>
      <c r="D335" s="27"/>
      <c r="E335" s="264"/>
      <c r="F335" s="265"/>
      <c r="G335" s="29">
        <v>49125.71</v>
      </c>
      <c r="H335" s="29">
        <v>49125.71</v>
      </c>
      <c r="I335" s="29">
        <v>0</v>
      </c>
      <c r="J335" s="29">
        <v>0</v>
      </c>
      <c r="K335" s="29">
        <v>0</v>
      </c>
      <c r="L335" s="29">
        <v>0</v>
      </c>
      <c r="M335" s="29">
        <v>49125.71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8">
        <v>0</v>
      </c>
      <c r="T335" s="29">
        <v>0</v>
      </c>
      <c r="U335" s="29">
        <v>0</v>
      </c>
    </row>
    <row r="336" spans="1:21" ht="13.5" customHeight="1">
      <c r="A336" s="260"/>
      <c r="B336" s="261"/>
      <c r="C336" s="20"/>
      <c r="D336" s="20" t="s">
        <v>395</v>
      </c>
      <c r="E336" s="262" t="s">
        <v>63</v>
      </c>
      <c r="F336" s="263"/>
      <c r="G336" s="31" t="s">
        <v>837</v>
      </c>
      <c r="H336" s="31" t="s">
        <v>837</v>
      </c>
      <c r="I336" s="31" t="s">
        <v>837</v>
      </c>
      <c r="J336" s="31" t="s">
        <v>837</v>
      </c>
      <c r="K336" s="31" t="s">
        <v>156</v>
      </c>
      <c r="L336" s="31" t="s">
        <v>156</v>
      </c>
      <c r="M336" s="31" t="s">
        <v>156</v>
      </c>
      <c r="N336" s="31" t="s">
        <v>156</v>
      </c>
      <c r="O336" s="31" t="s">
        <v>156</v>
      </c>
      <c r="P336" s="31" t="s">
        <v>156</v>
      </c>
      <c r="Q336" s="31" t="s">
        <v>156</v>
      </c>
      <c r="R336" s="31" t="s">
        <v>156</v>
      </c>
      <c r="S336" s="165" t="s">
        <v>156</v>
      </c>
      <c r="T336" s="31">
        <v>0</v>
      </c>
      <c r="U336" s="31" t="s">
        <v>156</v>
      </c>
    </row>
    <row r="337" spans="1:21" s="16" customFormat="1" ht="12.75">
      <c r="A337" s="25"/>
      <c r="B337" s="26"/>
      <c r="C337" s="27"/>
      <c r="D337" s="27"/>
      <c r="E337" s="264"/>
      <c r="F337" s="265"/>
      <c r="G337" s="29">
        <v>2068156.21</v>
      </c>
      <c r="H337" s="29">
        <v>2068156.21</v>
      </c>
      <c r="I337" s="29">
        <v>2068156.21</v>
      </c>
      <c r="J337" s="29">
        <v>2068156.21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8">
        <v>0</v>
      </c>
      <c r="T337" s="29">
        <v>0</v>
      </c>
      <c r="U337" s="29">
        <v>0</v>
      </c>
    </row>
    <row r="338" spans="1:21" ht="12.75" customHeight="1">
      <c r="A338" s="260"/>
      <c r="B338" s="261"/>
      <c r="C338" s="20"/>
      <c r="D338" s="20" t="s">
        <v>397</v>
      </c>
      <c r="E338" s="262" t="s">
        <v>68</v>
      </c>
      <c r="F338" s="263"/>
      <c r="G338" s="31" t="s">
        <v>838</v>
      </c>
      <c r="H338" s="31" t="s">
        <v>838</v>
      </c>
      <c r="I338" s="31" t="s">
        <v>838</v>
      </c>
      <c r="J338" s="31" t="s">
        <v>838</v>
      </c>
      <c r="K338" s="31" t="s">
        <v>156</v>
      </c>
      <c r="L338" s="31" t="s">
        <v>156</v>
      </c>
      <c r="M338" s="31" t="s">
        <v>156</v>
      </c>
      <c r="N338" s="31" t="s">
        <v>156</v>
      </c>
      <c r="O338" s="31" t="s">
        <v>156</v>
      </c>
      <c r="P338" s="31" t="s">
        <v>156</v>
      </c>
      <c r="Q338" s="31" t="s">
        <v>156</v>
      </c>
      <c r="R338" s="31" t="s">
        <v>156</v>
      </c>
      <c r="S338" s="165" t="s">
        <v>156</v>
      </c>
      <c r="T338" s="31">
        <v>0</v>
      </c>
      <c r="U338" s="31" t="s">
        <v>156</v>
      </c>
    </row>
    <row r="339" spans="1:21" s="16" customFormat="1" ht="12.75">
      <c r="A339" s="25"/>
      <c r="B339" s="26"/>
      <c r="C339" s="27"/>
      <c r="D339" s="27"/>
      <c r="E339" s="264"/>
      <c r="F339" s="265"/>
      <c r="G339" s="29">
        <v>312030.46</v>
      </c>
      <c r="H339" s="29">
        <v>312030.46</v>
      </c>
      <c r="I339" s="29">
        <v>312030.46</v>
      </c>
      <c r="J339" s="29">
        <v>312030.46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8">
        <v>0</v>
      </c>
      <c r="T339" s="29">
        <v>0</v>
      </c>
      <c r="U339" s="29">
        <v>0</v>
      </c>
    </row>
    <row r="340" spans="1:21" ht="12.75" customHeight="1">
      <c r="A340" s="260"/>
      <c r="B340" s="261"/>
      <c r="C340" s="20"/>
      <c r="D340" s="20" t="s">
        <v>399</v>
      </c>
      <c r="E340" s="262" t="s">
        <v>64</v>
      </c>
      <c r="F340" s="263"/>
      <c r="G340" s="31" t="s">
        <v>839</v>
      </c>
      <c r="H340" s="31" t="s">
        <v>839</v>
      </c>
      <c r="I340" s="31" t="s">
        <v>839</v>
      </c>
      <c r="J340" s="31" t="s">
        <v>839</v>
      </c>
      <c r="K340" s="31" t="s">
        <v>156</v>
      </c>
      <c r="L340" s="31" t="s">
        <v>156</v>
      </c>
      <c r="M340" s="31" t="s">
        <v>156</v>
      </c>
      <c r="N340" s="31" t="s">
        <v>156</v>
      </c>
      <c r="O340" s="31" t="s">
        <v>156</v>
      </c>
      <c r="P340" s="31" t="s">
        <v>156</v>
      </c>
      <c r="Q340" s="31" t="s">
        <v>156</v>
      </c>
      <c r="R340" s="31" t="s">
        <v>156</v>
      </c>
      <c r="S340" s="165" t="s">
        <v>156</v>
      </c>
      <c r="T340" s="31">
        <v>0</v>
      </c>
      <c r="U340" s="31" t="s">
        <v>156</v>
      </c>
    </row>
    <row r="341" spans="1:21" s="16" customFormat="1" ht="12.75">
      <c r="A341" s="25"/>
      <c r="B341" s="26"/>
      <c r="C341" s="27"/>
      <c r="D341" s="27"/>
      <c r="E341" s="264"/>
      <c r="F341" s="265"/>
      <c r="G341" s="29">
        <v>320698.84</v>
      </c>
      <c r="H341" s="29">
        <v>320698.84</v>
      </c>
      <c r="I341" s="29">
        <v>320698.84</v>
      </c>
      <c r="J341" s="29">
        <v>320698.84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8">
        <v>0</v>
      </c>
      <c r="T341" s="29">
        <v>0</v>
      </c>
      <c r="U341" s="29">
        <v>0</v>
      </c>
    </row>
    <row r="342" spans="1:21" ht="12.75" customHeight="1">
      <c r="A342" s="260"/>
      <c r="B342" s="261"/>
      <c r="C342" s="20"/>
      <c r="D342" s="20" t="s">
        <v>401</v>
      </c>
      <c r="E342" s="262" t="s">
        <v>65</v>
      </c>
      <c r="F342" s="263"/>
      <c r="G342" s="31" t="s">
        <v>840</v>
      </c>
      <c r="H342" s="31" t="s">
        <v>840</v>
      </c>
      <c r="I342" s="31" t="s">
        <v>840</v>
      </c>
      <c r="J342" s="31" t="s">
        <v>840</v>
      </c>
      <c r="K342" s="31" t="s">
        <v>156</v>
      </c>
      <c r="L342" s="31" t="s">
        <v>156</v>
      </c>
      <c r="M342" s="31" t="s">
        <v>156</v>
      </c>
      <c r="N342" s="31" t="s">
        <v>156</v>
      </c>
      <c r="O342" s="31" t="s">
        <v>156</v>
      </c>
      <c r="P342" s="31" t="s">
        <v>156</v>
      </c>
      <c r="Q342" s="31" t="s">
        <v>156</v>
      </c>
      <c r="R342" s="31" t="s">
        <v>156</v>
      </c>
      <c r="S342" s="165" t="s">
        <v>156</v>
      </c>
      <c r="T342" s="31">
        <v>0</v>
      </c>
      <c r="U342" s="31" t="s">
        <v>156</v>
      </c>
    </row>
    <row r="343" spans="1:21" s="16" customFormat="1" ht="12.75">
      <c r="A343" s="25"/>
      <c r="B343" s="26"/>
      <c r="C343" s="27"/>
      <c r="D343" s="27"/>
      <c r="E343" s="264"/>
      <c r="F343" s="265"/>
      <c r="G343" s="29">
        <v>49320.68</v>
      </c>
      <c r="H343" s="29">
        <v>49320.68</v>
      </c>
      <c r="I343" s="29">
        <v>49320.68</v>
      </c>
      <c r="J343" s="29">
        <v>49320.68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8">
        <v>0</v>
      </c>
      <c r="T343" s="29">
        <v>0</v>
      </c>
      <c r="U343" s="29">
        <v>0</v>
      </c>
    </row>
    <row r="344" spans="1:21" ht="13.5" customHeight="1">
      <c r="A344" s="260"/>
      <c r="B344" s="261"/>
      <c r="C344" s="20"/>
      <c r="D344" s="20" t="s">
        <v>424</v>
      </c>
      <c r="E344" s="262" t="s">
        <v>70</v>
      </c>
      <c r="F344" s="263"/>
      <c r="G344" s="31" t="s">
        <v>841</v>
      </c>
      <c r="H344" s="31" t="s">
        <v>841</v>
      </c>
      <c r="I344" s="31" t="s">
        <v>841</v>
      </c>
      <c r="J344" s="31" t="s">
        <v>841</v>
      </c>
      <c r="K344" s="31" t="s">
        <v>156</v>
      </c>
      <c r="L344" s="31" t="s">
        <v>156</v>
      </c>
      <c r="M344" s="31" t="s">
        <v>156</v>
      </c>
      <c r="N344" s="31" t="s">
        <v>156</v>
      </c>
      <c r="O344" s="31" t="s">
        <v>156</v>
      </c>
      <c r="P344" s="31" t="s">
        <v>156</v>
      </c>
      <c r="Q344" s="31" t="s">
        <v>156</v>
      </c>
      <c r="R344" s="31" t="s">
        <v>156</v>
      </c>
      <c r="S344" s="165" t="s">
        <v>156</v>
      </c>
      <c r="T344" s="31">
        <v>0</v>
      </c>
      <c r="U344" s="31" t="s">
        <v>156</v>
      </c>
    </row>
    <row r="345" spans="1:21" s="16" customFormat="1" ht="13.5" customHeight="1">
      <c r="A345" s="25"/>
      <c r="B345" s="26"/>
      <c r="C345" s="27"/>
      <c r="D345" s="27"/>
      <c r="E345" s="264"/>
      <c r="F345" s="265"/>
      <c r="G345" s="29">
        <v>10663.27</v>
      </c>
      <c r="H345" s="29">
        <v>10663.27</v>
      </c>
      <c r="I345" s="29">
        <v>10663.27</v>
      </c>
      <c r="J345" s="29">
        <v>10663.27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8">
        <v>0</v>
      </c>
      <c r="T345" s="29">
        <v>0</v>
      </c>
      <c r="U345" s="29">
        <v>0</v>
      </c>
    </row>
    <row r="346" spans="1:21" ht="13.5" customHeight="1">
      <c r="A346" s="260"/>
      <c r="B346" s="261"/>
      <c r="C346" s="20"/>
      <c r="D346" s="20" t="s">
        <v>486</v>
      </c>
      <c r="E346" s="262" t="s">
        <v>70</v>
      </c>
      <c r="F346" s="263"/>
      <c r="G346" s="31" t="s">
        <v>842</v>
      </c>
      <c r="H346" s="31" t="s">
        <v>842</v>
      </c>
      <c r="I346" s="31" t="s">
        <v>156</v>
      </c>
      <c r="J346" s="31" t="s">
        <v>156</v>
      </c>
      <c r="K346" s="31" t="s">
        <v>156</v>
      </c>
      <c r="L346" s="31" t="s">
        <v>156</v>
      </c>
      <c r="M346" s="31" t="s">
        <v>156</v>
      </c>
      <c r="N346" s="31" t="s">
        <v>842</v>
      </c>
      <c r="O346" s="31" t="s">
        <v>156</v>
      </c>
      <c r="P346" s="31" t="s">
        <v>156</v>
      </c>
      <c r="Q346" s="31" t="s">
        <v>156</v>
      </c>
      <c r="R346" s="31" t="s">
        <v>156</v>
      </c>
      <c r="S346" s="165" t="s">
        <v>156</v>
      </c>
      <c r="T346" s="31">
        <v>0</v>
      </c>
      <c r="U346" s="31" t="s">
        <v>156</v>
      </c>
    </row>
    <row r="347" spans="1:21" s="16" customFormat="1" ht="13.5" customHeight="1">
      <c r="A347" s="25"/>
      <c r="B347" s="26"/>
      <c r="C347" s="27"/>
      <c r="D347" s="27"/>
      <c r="E347" s="264"/>
      <c r="F347" s="265"/>
      <c r="G347" s="29">
        <v>55590</v>
      </c>
      <c r="H347" s="29">
        <v>55590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55590</v>
      </c>
      <c r="O347" s="29">
        <v>0</v>
      </c>
      <c r="P347" s="29">
        <v>0</v>
      </c>
      <c r="Q347" s="29">
        <v>0</v>
      </c>
      <c r="R347" s="29">
        <v>0</v>
      </c>
      <c r="S347" s="28">
        <v>0</v>
      </c>
      <c r="T347" s="29">
        <v>0</v>
      </c>
      <c r="U347" s="29">
        <v>0</v>
      </c>
    </row>
    <row r="348" spans="1:21" ht="13.5" customHeight="1">
      <c r="A348" s="260"/>
      <c r="B348" s="261"/>
      <c r="C348" s="20"/>
      <c r="D348" s="20" t="s">
        <v>659</v>
      </c>
      <c r="E348" s="262" t="s">
        <v>70</v>
      </c>
      <c r="F348" s="263"/>
      <c r="G348" s="31" t="s">
        <v>843</v>
      </c>
      <c r="H348" s="31" t="s">
        <v>843</v>
      </c>
      <c r="I348" s="31" t="s">
        <v>156</v>
      </c>
      <c r="J348" s="31" t="s">
        <v>156</v>
      </c>
      <c r="K348" s="31" t="s">
        <v>156</v>
      </c>
      <c r="L348" s="31" t="s">
        <v>156</v>
      </c>
      <c r="M348" s="31" t="s">
        <v>156</v>
      </c>
      <c r="N348" s="31" t="s">
        <v>843</v>
      </c>
      <c r="O348" s="31" t="s">
        <v>156</v>
      </c>
      <c r="P348" s="31" t="s">
        <v>156</v>
      </c>
      <c r="Q348" s="31" t="s">
        <v>156</v>
      </c>
      <c r="R348" s="31" t="s">
        <v>156</v>
      </c>
      <c r="S348" s="165" t="s">
        <v>156</v>
      </c>
      <c r="T348" s="31">
        <v>0</v>
      </c>
      <c r="U348" s="31" t="s">
        <v>156</v>
      </c>
    </row>
    <row r="349" spans="1:21" s="16" customFormat="1" ht="13.5" customHeight="1">
      <c r="A349" s="25"/>
      <c r="B349" s="26"/>
      <c r="C349" s="27"/>
      <c r="D349" s="27"/>
      <c r="E349" s="264"/>
      <c r="F349" s="265"/>
      <c r="G349" s="29">
        <v>9810</v>
      </c>
      <c r="H349" s="29">
        <v>9810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9810</v>
      </c>
      <c r="O349" s="29">
        <v>0</v>
      </c>
      <c r="P349" s="29">
        <v>0</v>
      </c>
      <c r="Q349" s="29">
        <v>0</v>
      </c>
      <c r="R349" s="29">
        <v>0</v>
      </c>
      <c r="S349" s="28">
        <v>0</v>
      </c>
      <c r="T349" s="29">
        <v>0</v>
      </c>
      <c r="U349" s="29">
        <v>0</v>
      </c>
    </row>
    <row r="350" spans="1:21" ht="13.5" customHeight="1">
      <c r="A350" s="260"/>
      <c r="B350" s="261"/>
      <c r="C350" s="20"/>
      <c r="D350" s="20" t="s">
        <v>365</v>
      </c>
      <c r="E350" s="262" t="s">
        <v>52</v>
      </c>
      <c r="F350" s="263"/>
      <c r="G350" s="31" t="s">
        <v>844</v>
      </c>
      <c r="H350" s="31" t="s">
        <v>844</v>
      </c>
      <c r="I350" s="31" t="s">
        <v>844</v>
      </c>
      <c r="J350" s="31" t="s">
        <v>156</v>
      </c>
      <c r="K350" s="31" t="s">
        <v>844</v>
      </c>
      <c r="L350" s="31" t="s">
        <v>156</v>
      </c>
      <c r="M350" s="31" t="s">
        <v>156</v>
      </c>
      <c r="N350" s="31" t="s">
        <v>156</v>
      </c>
      <c r="O350" s="31" t="s">
        <v>156</v>
      </c>
      <c r="P350" s="31" t="s">
        <v>156</v>
      </c>
      <c r="Q350" s="31" t="s">
        <v>156</v>
      </c>
      <c r="R350" s="31" t="s">
        <v>156</v>
      </c>
      <c r="S350" s="165" t="s">
        <v>156</v>
      </c>
      <c r="T350" s="31">
        <v>0</v>
      </c>
      <c r="U350" s="31" t="s">
        <v>156</v>
      </c>
    </row>
    <row r="351" spans="1:21" s="16" customFormat="1" ht="13.5" customHeight="1">
      <c r="A351" s="25"/>
      <c r="B351" s="26"/>
      <c r="C351" s="27"/>
      <c r="D351" s="27"/>
      <c r="E351" s="264"/>
      <c r="F351" s="265"/>
      <c r="G351" s="29">
        <v>115897.86</v>
      </c>
      <c r="H351" s="29">
        <v>115897.86</v>
      </c>
      <c r="I351" s="29">
        <v>115897.86</v>
      </c>
      <c r="J351" s="29">
        <v>0</v>
      </c>
      <c r="K351" s="29">
        <v>115897.86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8">
        <v>0</v>
      </c>
      <c r="T351" s="29">
        <v>0</v>
      </c>
      <c r="U351" s="29">
        <v>0</v>
      </c>
    </row>
    <row r="352" spans="1:21" ht="13.5" customHeight="1">
      <c r="A352" s="260"/>
      <c r="B352" s="261"/>
      <c r="C352" s="20"/>
      <c r="D352" s="20" t="s">
        <v>413</v>
      </c>
      <c r="E352" s="262" t="s">
        <v>81</v>
      </c>
      <c r="F352" s="263"/>
      <c r="G352" s="31" t="s">
        <v>488</v>
      </c>
      <c r="H352" s="31" t="s">
        <v>488</v>
      </c>
      <c r="I352" s="31" t="s">
        <v>488</v>
      </c>
      <c r="J352" s="31" t="s">
        <v>156</v>
      </c>
      <c r="K352" s="31" t="s">
        <v>488</v>
      </c>
      <c r="L352" s="31" t="s">
        <v>156</v>
      </c>
      <c r="M352" s="31" t="s">
        <v>156</v>
      </c>
      <c r="N352" s="31" t="s">
        <v>156</v>
      </c>
      <c r="O352" s="31" t="s">
        <v>156</v>
      </c>
      <c r="P352" s="31" t="s">
        <v>156</v>
      </c>
      <c r="Q352" s="31" t="s">
        <v>156</v>
      </c>
      <c r="R352" s="31" t="s">
        <v>156</v>
      </c>
      <c r="S352" s="165" t="s">
        <v>156</v>
      </c>
      <c r="T352" s="31">
        <v>0</v>
      </c>
      <c r="U352" s="31" t="s">
        <v>156</v>
      </c>
    </row>
    <row r="353" spans="1:21" s="16" customFormat="1" ht="13.5" customHeight="1">
      <c r="A353" s="25"/>
      <c r="B353" s="26"/>
      <c r="C353" s="27"/>
      <c r="D353" s="27"/>
      <c r="E353" s="264"/>
      <c r="F353" s="265"/>
      <c r="G353" s="29">
        <v>87438.4</v>
      </c>
      <c r="H353" s="29">
        <v>87438.4</v>
      </c>
      <c r="I353" s="29">
        <v>87438.4</v>
      </c>
      <c r="J353" s="29">
        <v>0</v>
      </c>
      <c r="K353" s="29">
        <v>87438.4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8">
        <v>0</v>
      </c>
      <c r="T353" s="29">
        <v>0</v>
      </c>
      <c r="U353" s="29">
        <v>0</v>
      </c>
    </row>
    <row r="354" spans="1:21" ht="12.75" customHeight="1">
      <c r="A354" s="260"/>
      <c r="B354" s="261"/>
      <c r="C354" s="20"/>
      <c r="D354" s="20" t="s">
        <v>489</v>
      </c>
      <c r="E354" s="262" t="s">
        <v>490</v>
      </c>
      <c r="F354" s="263"/>
      <c r="G354" s="31" t="s">
        <v>491</v>
      </c>
      <c r="H354" s="31" t="s">
        <v>491</v>
      </c>
      <c r="I354" s="31" t="s">
        <v>491</v>
      </c>
      <c r="J354" s="31" t="s">
        <v>156</v>
      </c>
      <c r="K354" s="31" t="s">
        <v>491</v>
      </c>
      <c r="L354" s="31" t="s">
        <v>156</v>
      </c>
      <c r="M354" s="31" t="s">
        <v>156</v>
      </c>
      <c r="N354" s="31" t="s">
        <v>156</v>
      </c>
      <c r="O354" s="31" t="s">
        <v>156</v>
      </c>
      <c r="P354" s="31" t="s">
        <v>156</v>
      </c>
      <c r="Q354" s="31" t="s">
        <v>156</v>
      </c>
      <c r="R354" s="31" t="s">
        <v>156</v>
      </c>
      <c r="S354" s="165" t="s">
        <v>156</v>
      </c>
      <c r="T354" s="31">
        <v>0</v>
      </c>
      <c r="U354" s="31" t="s">
        <v>156</v>
      </c>
    </row>
    <row r="355" spans="1:21" s="16" customFormat="1" ht="12.75">
      <c r="A355" s="25"/>
      <c r="B355" s="26"/>
      <c r="C355" s="27"/>
      <c r="D355" s="27"/>
      <c r="E355" s="264"/>
      <c r="F355" s="265"/>
      <c r="G355" s="29">
        <v>3408.98</v>
      </c>
      <c r="H355" s="29">
        <v>3408.98</v>
      </c>
      <c r="I355" s="29">
        <v>3408.98</v>
      </c>
      <c r="J355" s="29">
        <v>0</v>
      </c>
      <c r="K355" s="29">
        <v>3408.98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8">
        <v>0</v>
      </c>
      <c r="T355" s="29">
        <v>0</v>
      </c>
      <c r="U355" s="29">
        <v>0</v>
      </c>
    </row>
    <row r="356" spans="1:21" ht="12.75" customHeight="1">
      <c r="A356" s="260"/>
      <c r="B356" s="261"/>
      <c r="C356" s="20"/>
      <c r="D356" s="20" t="s">
        <v>492</v>
      </c>
      <c r="E356" s="262" t="s">
        <v>490</v>
      </c>
      <c r="F356" s="263"/>
      <c r="G356" s="31" t="s">
        <v>845</v>
      </c>
      <c r="H356" s="31" t="s">
        <v>845</v>
      </c>
      <c r="I356" s="31" t="s">
        <v>156</v>
      </c>
      <c r="J356" s="31" t="s">
        <v>156</v>
      </c>
      <c r="K356" s="31" t="s">
        <v>156</v>
      </c>
      <c r="L356" s="31" t="s">
        <v>156</v>
      </c>
      <c r="M356" s="31" t="s">
        <v>156</v>
      </c>
      <c r="N356" s="31" t="s">
        <v>845</v>
      </c>
      <c r="O356" s="31" t="s">
        <v>156</v>
      </c>
      <c r="P356" s="31" t="s">
        <v>156</v>
      </c>
      <c r="Q356" s="31" t="s">
        <v>156</v>
      </c>
      <c r="R356" s="31" t="s">
        <v>156</v>
      </c>
      <c r="S356" s="165" t="s">
        <v>156</v>
      </c>
      <c r="T356" s="31">
        <v>0</v>
      </c>
      <c r="U356" s="31" t="s">
        <v>156</v>
      </c>
    </row>
    <row r="357" spans="1:21" s="16" customFormat="1" ht="12.75">
      <c r="A357" s="25"/>
      <c r="B357" s="26"/>
      <c r="C357" s="27"/>
      <c r="D357" s="27"/>
      <c r="E357" s="264"/>
      <c r="F357" s="265"/>
      <c r="G357" s="29">
        <v>11430.57</v>
      </c>
      <c r="H357" s="29">
        <v>11430.57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11430.57</v>
      </c>
      <c r="O357" s="29">
        <v>0</v>
      </c>
      <c r="P357" s="29">
        <v>0</v>
      </c>
      <c r="Q357" s="29">
        <v>0</v>
      </c>
      <c r="R357" s="29">
        <v>0</v>
      </c>
      <c r="S357" s="28">
        <v>0</v>
      </c>
      <c r="T357" s="29">
        <v>0</v>
      </c>
      <c r="U357" s="29">
        <v>0</v>
      </c>
    </row>
    <row r="358" spans="1:21" ht="12.75" customHeight="1">
      <c r="A358" s="260"/>
      <c r="B358" s="261"/>
      <c r="C358" s="20"/>
      <c r="D358" s="20" t="s">
        <v>846</v>
      </c>
      <c r="E358" s="262" t="s">
        <v>490</v>
      </c>
      <c r="F358" s="263"/>
      <c r="G358" s="31" t="s">
        <v>847</v>
      </c>
      <c r="H358" s="31" t="s">
        <v>847</v>
      </c>
      <c r="I358" s="31" t="s">
        <v>156</v>
      </c>
      <c r="J358" s="31" t="s">
        <v>156</v>
      </c>
      <c r="K358" s="31" t="s">
        <v>156</v>
      </c>
      <c r="L358" s="31" t="s">
        <v>156</v>
      </c>
      <c r="M358" s="31" t="s">
        <v>156</v>
      </c>
      <c r="N358" s="31" t="s">
        <v>847</v>
      </c>
      <c r="O358" s="31" t="s">
        <v>156</v>
      </c>
      <c r="P358" s="31" t="s">
        <v>156</v>
      </c>
      <c r="Q358" s="31" t="s">
        <v>156</v>
      </c>
      <c r="R358" s="31" t="s">
        <v>156</v>
      </c>
      <c r="S358" s="165" t="s">
        <v>156</v>
      </c>
      <c r="T358" s="31">
        <v>0</v>
      </c>
      <c r="U358" s="31" t="s">
        <v>156</v>
      </c>
    </row>
    <row r="359" spans="1:21" s="16" customFormat="1" ht="12.75">
      <c r="A359" s="25"/>
      <c r="B359" s="26"/>
      <c r="C359" s="27"/>
      <c r="D359" s="27"/>
      <c r="E359" s="264"/>
      <c r="F359" s="265"/>
      <c r="G359" s="29">
        <v>2017.17</v>
      </c>
      <c r="H359" s="29">
        <v>2017.17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2017.17</v>
      </c>
      <c r="O359" s="29">
        <v>0</v>
      </c>
      <c r="P359" s="29">
        <v>0</v>
      </c>
      <c r="Q359" s="29">
        <v>0</v>
      </c>
      <c r="R359" s="29">
        <v>0</v>
      </c>
      <c r="S359" s="28">
        <v>0</v>
      </c>
      <c r="T359" s="29">
        <v>0</v>
      </c>
      <c r="U359" s="29">
        <v>0</v>
      </c>
    </row>
    <row r="360" spans="1:21" ht="13.5" customHeight="1">
      <c r="A360" s="260"/>
      <c r="B360" s="261"/>
      <c r="C360" s="20"/>
      <c r="D360" s="20" t="s">
        <v>372</v>
      </c>
      <c r="E360" s="262" t="s">
        <v>55</v>
      </c>
      <c r="F360" s="263"/>
      <c r="G360" s="31" t="s">
        <v>493</v>
      </c>
      <c r="H360" s="31" t="s">
        <v>493</v>
      </c>
      <c r="I360" s="31" t="s">
        <v>493</v>
      </c>
      <c r="J360" s="31" t="s">
        <v>156</v>
      </c>
      <c r="K360" s="31" t="s">
        <v>493</v>
      </c>
      <c r="L360" s="31" t="s">
        <v>156</v>
      </c>
      <c r="M360" s="31" t="s">
        <v>156</v>
      </c>
      <c r="N360" s="31" t="s">
        <v>156</v>
      </c>
      <c r="O360" s="31" t="s">
        <v>156</v>
      </c>
      <c r="P360" s="31" t="s">
        <v>156</v>
      </c>
      <c r="Q360" s="31" t="s">
        <v>156</v>
      </c>
      <c r="R360" s="31" t="s">
        <v>156</v>
      </c>
      <c r="S360" s="165" t="s">
        <v>156</v>
      </c>
      <c r="T360" s="31">
        <v>0</v>
      </c>
      <c r="U360" s="31" t="s">
        <v>156</v>
      </c>
    </row>
    <row r="361" spans="1:21" s="16" customFormat="1" ht="13.5" customHeight="1">
      <c r="A361" s="25"/>
      <c r="B361" s="26"/>
      <c r="C361" s="27"/>
      <c r="D361" s="27"/>
      <c r="E361" s="264"/>
      <c r="F361" s="265"/>
      <c r="G361" s="29">
        <v>79217.49</v>
      </c>
      <c r="H361" s="29">
        <v>79217.49</v>
      </c>
      <c r="I361" s="29">
        <v>79217.49</v>
      </c>
      <c r="J361" s="29">
        <v>0</v>
      </c>
      <c r="K361" s="29">
        <v>79217.49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8">
        <v>0</v>
      </c>
      <c r="T361" s="29">
        <v>0</v>
      </c>
      <c r="U361" s="29">
        <v>0</v>
      </c>
    </row>
    <row r="362" spans="1:21" ht="13.5" customHeight="1">
      <c r="A362" s="260"/>
      <c r="B362" s="261"/>
      <c r="C362" s="20"/>
      <c r="D362" s="20" t="s">
        <v>367</v>
      </c>
      <c r="E362" s="262" t="s">
        <v>54</v>
      </c>
      <c r="F362" s="263"/>
      <c r="G362" s="31" t="s">
        <v>848</v>
      </c>
      <c r="H362" s="31" t="s">
        <v>848</v>
      </c>
      <c r="I362" s="31" t="s">
        <v>848</v>
      </c>
      <c r="J362" s="31" t="s">
        <v>156</v>
      </c>
      <c r="K362" s="31" t="s">
        <v>848</v>
      </c>
      <c r="L362" s="31" t="s">
        <v>156</v>
      </c>
      <c r="M362" s="31" t="s">
        <v>156</v>
      </c>
      <c r="N362" s="31" t="s">
        <v>156</v>
      </c>
      <c r="O362" s="31" t="s">
        <v>156</v>
      </c>
      <c r="P362" s="31" t="s">
        <v>156</v>
      </c>
      <c r="Q362" s="31" t="s">
        <v>156</v>
      </c>
      <c r="R362" s="31" t="s">
        <v>156</v>
      </c>
      <c r="S362" s="165" t="s">
        <v>156</v>
      </c>
      <c r="T362" s="31">
        <v>0</v>
      </c>
      <c r="U362" s="31" t="s">
        <v>156</v>
      </c>
    </row>
    <row r="363" spans="1:21" s="16" customFormat="1" ht="13.5" customHeight="1">
      <c r="A363" s="25"/>
      <c r="B363" s="26"/>
      <c r="C363" s="27"/>
      <c r="D363" s="27"/>
      <c r="E363" s="264"/>
      <c r="F363" s="265"/>
      <c r="G363" s="29">
        <v>56445.51</v>
      </c>
      <c r="H363" s="29">
        <v>56445.51</v>
      </c>
      <c r="I363" s="29">
        <v>56445.51</v>
      </c>
      <c r="J363" s="29">
        <v>0</v>
      </c>
      <c r="K363" s="29">
        <v>56445.51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8">
        <v>0</v>
      </c>
      <c r="T363" s="29">
        <v>0</v>
      </c>
      <c r="U363" s="29">
        <v>0</v>
      </c>
    </row>
    <row r="364" spans="1:21" ht="13.5" customHeight="1">
      <c r="A364" s="260"/>
      <c r="B364" s="261"/>
      <c r="C364" s="20"/>
      <c r="D364" s="20" t="s">
        <v>427</v>
      </c>
      <c r="E364" s="262" t="s">
        <v>71</v>
      </c>
      <c r="F364" s="263"/>
      <c r="G364" s="31" t="s">
        <v>495</v>
      </c>
      <c r="H364" s="31" t="s">
        <v>495</v>
      </c>
      <c r="I364" s="31" t="s">
        <v>495</v>
      </c>
      <c r="J364" s="31" t="s">
        <v>156</v>
      </c>
      <c r="K364" s="31" t="s">
        <v>495</v>
      </c>
      <c r="L364" s="31" t="s">
        <v>156</v>
      </c>
      <c r="M364" s="31" t="s">
        <v>156</v>
      </c>
      <c r="N364" s="31" t="s">
        <v>156</v>
      </c>
      <c r="O364" s="31" t="s">
        <v>156</v>
      </c>
      <c r="P364" s="31" t="s">
        <v>156</v>
      </c>
      <c r="Q364" s="31" t="s">
        <v>156</v>
      </c>
      <c r="R364" s="31" t="s">
        <v>156</v>
      </c>
      <c r="S364" s="165" t="s">
        <v>156</v>
      </c>
      <c r="T364" s="31">
        <v>0</v>
      </c>
      <c r="U364" s="31" t="s">
        <v>156</v>
      </c>
    </row>
    <row r="365" spans="1:21" s="16" customFormat="1" ht="13.5" customHeight="1">
      <c r="A365" s="25"/>
      <c r="B365" s="26"/>
      <c r="C365" s="27"/>
      <c r="D365" s="27"/>
      <c r="E365" s="264"/>
      <c r="F365" s="265"/>
      <c r="G365" s="29">
        <v>4900.5</v>
      </c>
      <c r="H365" s="29">
        <v>4900.5</v>
      </c>
      <c r="I365" s="29">
        <v>4900.5</v>
      </c>
      <c r="J365" s="29">
        <v>0</v>
      </c>
      <c r="K365" s="29">
        <v>4900.5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8">
        <v>0</v>
      </c>
      <c r="T365" s="29">
        <v>0</v>
      </c>
      <c r="U365" s="29">
        <v>0</v>
      </c>
    </row>
    <row r="366" spans="1:21" ht="13.5" customHeight="1">
      <c r="A366" s="260"/>
      <c r="B366" s="261"/>
      <c r="C366" s="20"/>
      <c r="D366" s="20" t="s">
        <v>364</v>
      </c>
      <c r="E366" s="262" t="s">
        <v>50</v>
      </c>
      <c r="F366" s="263"/>
      <c r="G366" s="31" t="s">
        <v>496</v>
      </c>
      <c r="H366" s="31" t="s">
        <v>496</v>
      </c>
      <c r="I366" s="31" t="s">
        <v>496</v>
      </c>
      <c r="J366" s="31" t="s">
        <v>156</v>
      </c>
      <c r="K366" s="31" t="s">
        <v>496</v>
      </c>
      <c r="L366" s="31" t="s">
        <v>156</v>
      </c>
      <c r="M366" s="31" t="s">
        <v>156</v>
      </c>
      <c r="N366" s="31" t="s">
        <v>156</v>
      </c>
      <c r="O366" s="31" t="s">
        <v>156</v>
      </c>
      <c r="P366" s="31" t="s">
        <v>156</v>
      </c>
      <c r="Q366" s="31" t="s">
        <v>156</v>
      </c>
      <c r="R366" s="31" t="s">
        <v>156</v>
      </c>
      <c r="S366" s="165" t="s">
        <v>156</v>
      </c>
      <c r="T366" s="31">
        <v>0</v>
      </c>
      <c r="U366" s="31" t="s">
        <v>156</v>
      </c>
    </row>
    <row r="367" spans="1:21" s="16" customFormat="1" ht="13.5" customHeight="1">
      <c r="A367" s="25"/>
      <c r="B367" s="26"/>
      <c r="C367" s="27"/>
      <c r="D367" s="27"/>
      <c r="E367" s="264"/>
      <c r="F367" s="265"/>
      <c r="G367" s="29">
        <v>28171.36</v>
      </c>
      <c r="H367" s="29">
        <v>28171.36</v>
      </c>
      <c r="I367" s="29">
        <v>28171.36</v>
      </c>
      <c r="J367" s="29">
        <v>0</v>
      </c>
      <c r="K367" s="29">
        <v>28171.36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8">
        <v>0</v>
      </c>
      <c r="T367" s="29">
        <v>0</v>
      </c>
      <c r="U367" s="29">
        <v>0</v>
      </c>
    </row>
    <row r="368" spans="1:21" ht="13.5" customHeight="1">
      <c r="A368" s="260"/>
      <c r="B368" s="261"/>
      <c r="C368" s="20"/>
      <c r="D368" s="20" t="s">
        <v>374</v>
      </c>
      <c r="E368" s="262" t="s">
        <v>375</v>
      </c>
      <c r="F368" s="263"/>
      <c r="G368" s="31" t="s">
        <v>497</v>
      </c>
      <c r="H368" s="31" t="s">
        <v>497</v>
      </c>
      <c r="I368" s="31" t="s">
        <v>497</v>
      </c>
      <c r="J368" s="31" t="s">
        <v>156</v>
      </c>
      <c r="K368" s="31" t="s">
        <v>497</v>
      </c>
      <c r="L368" s="31" t="s">
        <v>156</v>
      </c>
      <c r="M368" s="31" t="s">
        <v>156</v>
      </c>
      <c r="N368" s="31" t="s">
        <v>156</v>
      </c>
      <c r="O368" s="31" t="s">
        <v>156</v>
      </c>
      <c r="P368" s="31" t="s">
        <v>156</v>
      </c>
      <c r="Q368" s="31" t="s">
        <v>156</v>
      </c>
      <c r="R368" s="31" t="s">
        <v>156</v>
      </c>
      <c r="S368" s="165" t="s">
        <v>156</v>
      </c>
      <c r="T368" s="31">
        <v>0</v>
      </c>
      <c r="U368" s="31" t="s">
        <v>156</v>
      </c>
    </row>
    <row r="369" spans="1:21" s="16" customFormat="1" ht="13.5" customHeight="1">
      <c r="A369" s="25"/>
      <c r="B369" s="26"/>
      <c r="C369" s="27"/>
      <c r="D369" s="27"/>
      <c r="E369" s="264"/>
      <c r="F369" s="265"/>
      <c r="G369" s="29">
        <v>1932.72</v>
      </c>
      <c r="H369" s="29">
        <v>1932.72</v>
      </c>
      <c r="I369" s="29">
        <v>1932.72</v>
      </c>
      <c r="J369" s="29">
        <v>0</v>
      </c>
      <c r="K369" s="29">
        <v>1932.72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8">
        <v>0</v>
      </c>
      <c r="T369" s="29">
        <v>0</v>
      </c>
      <c r="U369" s="29">
        <v>0</v>
      </c>
    </row>
    <row r="370" spans="1:21" ht="14.25" customHeight="1">
      <c r="A370" s="260"/>
      <c r="B370" s="261"/>
      <c r="C370" s="20"/>
      <c r="D370" s="20" t="s">
        <v>428</v>
      </c>
      <c r="E370" s="262" t="s">
        <v>429</v>
      </c>
      <c r="F370" s="263"/>
      <c r="G370" s="31" t="s">
        <v>498</v>
      </c>
      <c r="H370" s="31" t="s">
        <v>498</v>
      </c>
      <c r="I370" s="31" t="s">
        <v>498</v>
      </c>
      <c r="J370" s="31" t="s">
        <v>156</v>
      </c>
      <c r="K370" s="31" t="s">
        <v>498</v>
      </c>
      <c r="L370" s="31" t="s">
        <v>156</v>
      </c>
      <c r="M370" s="31" t="s">
        <v>156</v>
      </c>
      <c r="N370" s="31" t="s">
        <v>156</v>
      </c>
      <c r="O370" s="31" t="s">
        <v>156</v>
      </c>
      <c r="P370" s="31" t="s">
        <v>156</v>
      </c>
      <c r="Q370" s="31" t="s">
        <v>156</v>
      </c>
      <c r="R370" s="31" t="s">
        <v>156</v>
      </c>
      <c r="S370" s="165" t="s">
        <v>156</v>
      </c>
      <c r="T370" s="31">
        <v>0</v>
      </c>
      <c r="U370" s="31" t="s">
        <v>156</v>
      </c>
    </row>
    <row r="371" spans="1:21" s="16" customFormat="1" ht="13.5" customHeight="1">
      <c r="A371" s="25"/>
      <c r="B371" s="26"/>
      <c r="C371" s="27"/>
      <c r="D371" s="27"/>
      <c r="E371" s="264"/>
      <c r="F371" s="265"/>
      <c r="G371" s="29">
        <v>1299.33</v>
      </c>
      <c r="H371" s="29">
        <v>1299.33</v>
      </c>
      <c r="I371" s="29">
        <v>1299.33</v>
      </c>
      <c r="J371" s="29">
        <v>0</v>
      </c>
      <c r="K371" s="29">
        <v>1299.33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8">
        <v>0</v>
      </c>
      <c r="T371" s="29">
        <v>0</v>
      </c>
      <c r="U371" s="29">
        <v>0</v>
      </c>
    </row>
    <row r="372" spans="1:21" ht="17.25" customHeight="1">
      <c r="A372" s="260"/>
      <c r="B372" s="261"/>
      <c r="C372" s="20"/>
      <c r="D372" s="20" t="s">
        <v>376</v>
      </c>
      <c r="E372" s="262" t="s">
        <v>377</v>
      </c>
      <c r="F372" s="263"/>
      <c r="G372" s="31" t="s">
        <v>499</v>
      </c>
      <c r="H372" s="31" t="s">
        <v>499</v>
      </c>
      <c r="I372" s="31" t="s">
        <v>499</v>
      </c>
      <c r="J372" s="31" t="s">
        <v>156</v>
      </c>
      <c r="K372" s="31" t="s">
        <v>499</v>
      </c>
      <c r="L372" s="31" t="s">
        <v>156</v>
      </c>
      <c r="M372" s="31" t="s">
        <v>156</v>
      </c>
      <c r="N372" s="31" t="s">
        <v>156</v>
      </c>
      <c r="O372" s="31" t="s">
        <v>156</v>
      </c>
      <c r="P372" s="31" t="s">
        <v>156</v>
      </c>
      <c r="Q372" s="31" t="s">
        <v>156</v>
      </c>
      <c r="R372" s="31" t="s">
        <v>156</v>
      </c>
      <c r="S372" s="165" t="s">
        <v>156</v>
      </c>
      <c r="T372" s="31">
        <v>0</v>
      </c>
      <c r="U372" s="31" t="s">
        <v>156</v>
      </c>
    </row>
    <row r="373" spans="1:21" s="16" customFormat="1" ht="16.5" customHeight="1">
      <c r="A373" s="25"/>
      <c r="B373" s="26"/>
      <c r="C373" s="27"/>
      <c r="D373" s="27"/>
      <c r="E373" s="264"/>
      <c r="F373" s="265"/>
      <c r="G373" s="29">
        <v>2358.62</v>
      </c>
      <c r="H373" s="29">
        <v>2358.62</v>
      </c>
      <c r="I373" s="29">
        <v>2358.62</v>
      </c>
      <c r="J373" s="29">
        <v>0</v>
      </c>
      <c r="K373" s="29">
        <v>2358.62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8">
        <v>0</v>
      </c>
      <c r="T373" s="29">
        <v>0</v>
      </c>
      <c r="U373" s="29">
        <v>0</v>
      </c>
    </row>
    <row r="374" spans="1:21" ht="13.5" customHeight="1">
      <c r="A374" s="260"/>
      <c r="B374" s="261"/>
      <c r="C374" s="20"/>
      <c r="D374" s="20" t="s">
        <v>415</v>
      </c>
      <c r="E374" s="262" t="s">
        <v>56</v>
      </c>
      <c r="F374" s="263"/>
      <c r="G374" s="31" t="s">
        <v>500</v>
      </c>
      <c r="H374" s="31" t="s">
        <v>500</v>
      </c>
      <c r="I374" s="31" t="s">
        <v>500</v>
      </c>
      <c r="J374" s="31" t="s">
        <v>156</v>
      </c>
      <c r="K374" s="31" t="s">
        <v>500</v>
      </c>
      <c r="L374" s="31" t="s">
        <v>156</v>
      </c>
      <c r="M374" s="31" t="s">
        <v>156</v>
      </c>
      <c r="N374" s="31" t="s">
        <v>156</v>
      </c>
      <c r="O374" s="31" t="s">
        <v>156</v>
      </c>
      <c r="P374" s="31" t="s">
        <v>156</v>
      </c>
      <c r="Q374" s="31" t="s">
        <v>156</v>
      </c>
      <c r="R374" s="31" t="s">
        <v>156</v>
      </c>
      <c r="S374" s="165" t="s">
        <v>156</v>
      </c>
      <c r="T374" s="31">
        <v>0</v>
      </c>
      <c r="U374" s="31" t="s">
        <v>156</v>
      </c>
    </row>
    <row r="375" spans="1:21" s="16" customFormat="1" ht="13.5" customHeight="1">
      <c r="A375" s="25"/>
      <c r="B375" s="26"/>
      <c r="C375" s="27"/>
      <c r="D375" s="27"/>
      <c r="E375" s="264"/>
      <c r="F375" s="265"/>
      <c r="G375" s="29">
        <v>1171.75</v>
      </c>
      <c r="H375" s="29">
        <v>1171.75</v>
      </c>
      <c r="I375" s="29">
        <v>1171.75</v>
      </c>
      <c r="J375" s="29">
        <v>0</v>
      </c>
      <c r="K375" s="29">
        <v>1171.75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8">
        <v>0</v>
      </c>
      <c r="T375" s="29">
        <v>0</v>
      </c>
      <c r="U375" s="29">
        <v>0</v>
      </c>
    </row>
    <row r="376" spans="1:21" ht="13.5" customHeight="1">
      <c r="A376" s="260"/>
      <c r="B376" s="261"/>
      <c r="C376" s="20"/>
      <c r="D376" s="20" t="s">
        <v>432</v>
      </c>
      <c r="E376" s="262" t="s">
        <v>57</v>
      </c>
      <c r="F376" s="263"/>
      <c r="G376" s="31" t="s">
        <v>501</v>
      </c>
      <c r="H376" s="31" t="s">
        <v>501</v>
      </c>
      <c r="I376" s="31" t="s">
        <v>501</v>
      </c>
      <c r="J376" s="31" t="s">
        <v>156</v>
      </c>
      <c r="K376" s="31" t="s">
        <v>501</v>
      </c>
      <c r="L376" s="31" t="s">
        <v>156</v>
      </c>
      <c r="M376" s="31" t="s">
        <v>156</v>
      </c>
      <c r="N376" s="31" t="s">
        <v>156</v>
      </c>
      <c r="O376" s="31" t="s">
        <v>156</v>
      </c>
      <c r="P376" s="31" t="s">
        <v>156</v>
      </c>
      <c r="Q376" s="31" t="s">
        <v>156</v>
      </c>
      <c r="R376" s="31" t="s">
        <v>156</v>
      </c>
      <c r="S376" s="165" t="s">
        <v>156</v>
      </c>
      <c r="T376" s="31">
        <v>0</v>
      </c>
      <c r="U376" s="31" t="s">
        <v>156</v>
      </c>
    </row>
    <row r="377" spans="1:21" s="16" customFormat="1" ht="13.5" customHeight="1">
      <c r="A377" s="25"/>
      <c r="B377" s="26"/>
      <c r="C377" s="27"/>
      <c r="D377" s="27"/>
      <c r="E377" s="264"/>
      <c r="F377" s="265"/>
      <c r="G377" s="29">
        <v>1942</v>
      </c>
      <c r="H377" s="29">
        <v>1942</v>
      </c>
      <c r="I377" s="29">
        <v>1942</v>
      </c>
      <c r="J377" s="29">
        <v>0</v>
      </c>
      <c r="K377" s="29">
        <v>1942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8">
        <v>0</v>
      </c>
      <c r="T377" s="29">
        <v>0</v>
      </c>
      <c r="U377" s="29">
        <v>0</v>
      </c>
    </row>
    <row r="378" spans="1:21" ht="12.75" customHeight="1">
      <c r="A378" s="260"/>
      <c r="B378" s="261"/>
      <c r="C378" s="20"/>
      <c r="D378" s="20" t="s">
        <v>434</v>
      </c>
      <c r="E378" s="262" t="s">
        <v>73</v>
      </c>
      <c r="F378" s="263"/>
      <c r="G378" s="31" t="s">
        <v>502</v>
      </c>
      <c r="H378" s="31" t="s">
        <v>502</v>
      </c>
      <c r="I378" s="31" t="s">
        <v>502</v>
      </c>
      <c r="J378" s="31" t="s">
        <v>156</v>
      </c>
      <c r="K378" s="31" t="s">
        <v>502</v>
      </c>
      <c r="L378" s="31" t="s">
        <v>156</v>
      </c>
      <c r="M378" s="31" t="s">
        <v>156</v>
      </c>
      <c r="N378" s="31" t="s">
        <v>156</v>
      </c>
      <c r="O378" s="31" t="s">
        <v>156</v>
      </c>
      <c r="P378" s="31" t="s">
        <v>156</v>
      </c>
      <c r="Q378" s="31" t="s">
        <v>156</v>
      </c>
      <c r="R378" s="31" t="s">
        <v>156</v>
      </c>
      <c r="S378" s="165" t="s">
        <v>156</v>
      </c>
      <c r="T378" s="31">
        <v>0</v>
      </c>
      <c r="U378" s="31" t="s">
        <v>156</v>
      </c>
    </row>
    <row r="379" spans="1:21" s="16" customFormat="1" ht="12.75">
      <c r="A379" s="25"/>
      <c r="B379" s="26"/>
      <c r="C379" s="27"/>
      <c r="D379" s="27"/>
      <c r="E379" s="264"/>
      <c r="F379" s="265"/>
      <c r="G379" s="29">
        <v>238621</v>
      </c>
      <c r="H379" s="29">
        <v>238621</v>
      </c>
      <c r="I379" s="29">
        <v>238621</v>
      </c>
      <c r="J379" s="29">
        <v>0</v>
      </c>
      <c r="K379" s="29">
        <v>238621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8">
        <v>0</v>
      </c>
      <c r="T379" s="29">
        <v>0</v>
      </c>
      <c r="U379" s="29">
        <v>0</v>
      </c>
    </row>
    <row r="380" spans="1:21" ht="12.75" customHeight="1">
      <c r="A380" s="260"/>
      <c r="B380" s="261"/>
      <c r="C380" s="20"/>
      <c r="D380" s="20" t="s">
        <v>386</v>
      </c>
      <c r="E380" s="262" t="s">
        <v>58</v>
      </c>
      <c r="F380" s="263"/>
      <c r="G380" s="31" t="s">
        <v>503</v>
      </c>
      <c r="H380" s="31" t="s">
        <v>503</v>
      </c>
      <c r="I380" s="31" t="s">
        <v>503</v>
      </c>
      <c r="J380" s="31" t="s">
        <v>156</v>
      </c>
      <c r="K380" s="31" t="s">
        <v>503</v>
      </c>
      <c r="L380" s="31" t="s">
        <v>156</v>
      </c>
      <c r="M380" s="31" t="s">
        <v>156</v>
      </c>
      <c r="N380" s="31" t="s">
        <v>156</v>
      </c>
      <c r="O380" s="31" t="s">
        <v>156</v>
      </c>
      <c r="P380" s="31" t="s">
        <v>156</v>
      </c>
      <c r="Q380" s="31" t="s">
        <v>156</v>
      </c>
      <c r="R380" s="31" t="s">
        <v>156</v>
      </c>
      <c r="S380" s="165" t="s">
        <v>156</v>
      </c>
      <c r="T380" s="31">
        <v>0</v>
      </c>
      <c r="U380" s="31" t="s">
        <v>156</v>
      </c>
    </row>
    <row r="381" spans="1:21" s="16" customFormat="1" ht="12.75">
      <c r="A381" s="25"/>
      <c r="B381" s="26"/>
      <c r="C381" s="27"/>
      <c r="D381" s="27"/>
      <c r="E381" s="264"/>
      <c r="F381" s="265"/>
      <c r="G381" s="29">
        <v>2334.94</v>
      </c>
      <c r="H381" s="29">
        <v>2334.94</v>
      </c>
      <c r="I381" s="29">
        <v>2334.94</v>
      </c>
      <c r="J381" s="29">
        <v>0</v>
      </c>
      <c r="K381" s="29">
        <v>2334.94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8">
        <v>0</v>
      </c>
      <c r="T381" s="29">
        <v>0</v>
      </c>
      <c r="U381" s="29">
        <v>0</v>
      </c>
    </row>
    <row r="382" spans="1:21" ht="15.75" customHeight="1">
      <c r="A382" s="260"/>
      <c r="B382" s="261"/>
      <c r="C382" s="20"/>
      <c r="D382" s="20" t="s">
        <v>435</v>
      </c>
      <c r="E382" s="262" t="s">
        <v>436</v>
      </c>
      <c r="F382" s="263"/>
      <c r="G382" s="31" t="s">
        <v>504</v>
      </c>
      <c r="H382" s="31" t="s">
        <v>504</v>
      </c>
      <c r="I382" s="31" t="s">
        <v>504</v>
      </c>
      <c r="J382" s="31" t="s">
        <v>156</v>
      </c>
      <c r="K382" s="31" t="s">
        <v>504</v>
      </c>
      <c r="L382" s="31" t="s">
        <v>156</v>
      </c>
      <c r="M382" s="31" t="s">
        <v>156</v>
      </c>
      <c r="N382" s="31" t="s">
        <v>156</v>
      </c>
      <c r="O382" s="31" t="s">
        <v>156</v>
      </c>
      <c r="P382" s="31" t="s">
        <v>156</v>
      </c>
      <c r="Q382" s="31" t="s">
        <v>156</v>
      </c>
      <c r="R382" s="31" t="s">
        <v>156</v>
      </c>
      <c r="S382" s="165" t="s">
        <v>156</v>
      </c>
      <c r="T382" s="31">
        <v>0</v>
      </c>
      <c r="U382" s="31" t="s">
        <v>156</v>
      </c>
    </row>
    <row r="383" spans="1:21" s="16" customFormat="1" ht="16.5" customHeight="1">
      <c r="A383" s="25"/>
      <c r="B383" s="26"/>
      <c r="C383" s="27"/>
      <c r="D383" s="27"/>
      <c r="E383" s="264"/>
      <c r="F383" s="265"/>
      <c r="G383" s="29">
        <v>1492.5</v>
      </c>
      <c r="H383" s="29">
        <v>1492.5</v>
      </c>
      <c r="I383" s="29">
        <v>1492.5</v>
      </c>
      <c r="J383" s="29">
        <v>0</v>
      </c>
      <c r="K383" s="29">
        <v>1492.5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8">
        <v>0</v>
      </c>
      <c r="T383" s="29">
        <v>0</v>
      </c>
      <c r="U383" s="29">
        <v>0</v>
      </c>
    </row>
    <row r="384" spans="1:21" ht="13.5" customHeight="1">
      <c r="A384" s="260"/>
      <c r="B384" s="261"/>
      <c r="C384" s="20"/>
      <c r="D384" s="20" t="s">
        <v>392</v>
      </c>
      <c r="E384" s="262" t="s">
        <v>53</v>
      </c>
      <c r="F384" s="263"/>
      <c r="G384" s="31" t="s">
        <v>836</v>
      </c>
      <c r="H384" s="31" t="s">
        <v>156</v>
      </c>
      <c r="I384" s="31" t="s">
        <v>156</v>
      </c>
      <c r="J384" s="31" t="s">
        <v>156</v>
      </c>
      <c r="K384" s="31" t="s">
        <v>156</v>
      </c>
      <c r="L384" s="31" t="s">
        <v>156</v>
      </c>
      <c r="M384" s="31" t="s">
        <v>156</v>
      </c>
      <c r="N384" s="31" t="s">
        <v>156</v>
      </c>
      <c r="O384" s="31" t="s">
        <v>156</v>
      </c>
      <c r="P384" s="31" t="s">
        <v>156</v>
      </c>
      <c r="Q384" s="31" t="s">
        <v>836</v>
      </c>
      <c r="R384" s="31" t="s">
        <v>836</v>
      </c>
      <c r="S384" s="165" t="s">
        <v>156</v>
      </c>
      <c r="T384" s="31">
        <v>0</v>
      </c>
      <c r="U384" s="31" t="s">
        <v>156</v>
      </c>
    </row>
    <row r="385" spans="1:21" s="16" customFormat="1" ht="13.5" customHeight="1">
      <c r="A385" s="25"/>
      <c r="B385" s="26"/>
      <c r="C385" s="27"/>
      <c r="D385" s="27"/>
      <c r="E385" s="264"/>
      <c r="F385" s="265"/>
      <c r="G385" s="29">
        <v>14328.49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14328.49</v>
      </c>
      <c r="R385" s="29">
        <v>14328.49</v>
      </c>
      <c r="S385" s="28">
        <v>0</v>
      </c>
      <c r="T385" s="29">
        <v>0</v>
      </c>
      <c r="U385" s="29">
        <v>0</v>
      </c>
    </row>
    <row r="386" spans="1:21" ht="20.25" customHeight="1">
      <c r="A386" s="260"/>
      <c r="B386" s="261"/>
      <c r="C386" s="20" t="s">
        <v>505</v>
      </c>
      <c r="D386" s="20"/>
      <c r="E386" s="262" t="s">
        <v>116</v>
      </c>
      <c r="F386" s="263"/>
      <c r="G386" s="31" t="s">
        <v>506</v>
      </c>
      <c r="H386" s="31" t="s">
        <v>506</v>
      </c>
      <c r="I386" s="31" t="s">
        <v>507</v>
      </c>
      <c r="J386" s="31" t="s">
        <v>508</v>
      </c>
      <c r="K386" s="31" t="s">
        <v>509</v>
      </c>
      <c r="L386" s="31" t="s">
        <v>156</v>
      </c>
      <c r="M386" s="31" t="s">
        <v>510</v>
      </c>
      <c r="N386" s="31" t="s">
        <v>156</v>
      </c>
      <c r="O386" s="31" t="s">
        <v>156</v>
      </c>
      <c r="P386" s="31" t="s">
        <v>156</v>
      </c>
      <c r="Q386" s="31" t="s">
        <v>156</v>
      </c>
      <c r="R386" s="31" t="s">
        <v>156</v>
      </c>
      <c r="S386" s="165" t="s">
        <v>156</v>
      </c>
      <c r="T386" s="31">
        <v>0</v>
      </c>
      <c r="U386" s="31" t="s">
        <v>156</v>
      </c>
    </row>
    <row r="387" spans="1:21" s="16" customFormat="1" ht="21" customHeight="1">
      <c r="A387" s="25"/>
      <c r="B387" s="26"/>
      <c r="C387" s="27"/>
      <c r="D387" s="27"/>
      <c r="E387" s="264"/>
      <c r="F387" s="265"/>
      <c r="G387" s="29">
        <f>SUM(G389,G391,G393,G395,G397,G399,G401,G403,G405,G407,G409,G411,G413,G415,G417,G419,G421,G423,G425,G427)</f>
        <v>148185.68000000005</v>
      </c>
      <c r="H387" s="29">
        <f aca="true" t="shared" si="31" ref="H387:R387">SUM(H389,H391,H393,H395,H397,H399,H401,H403,H405,H407,H409,H411,H413,H415,H417,H419,H421,H423,H425,H427)</f>
        <v>148185.68000000005</v>
      </c>
      <c r="I387" s="29">
        <f t="shared" si="31"/>
        <v>142787.41</v>
      </c>
      <c r="J387" s="29">
        <f t="shared" si="31"/>
        <v>110701.82</v>
      </c>
      <c r="K387" s="29">
        <f t="shared" si="31"/>
        <v>32085.59</v>
      </c>
      <c r="L387" s="29">
        <f t="shared" si="31"/>
        <v>0</v>
      </c>
      <c r="M387" s="29">
        <f t="shared" si="31"/>
        <v>5398.27</v>
      </c>
      <c r="N387" s="29">
        <f t="shared" si="31"/>
        <v>0</v>
      </c>
      <c r="O387" s="29">
        <f t="shared" si="31"/>
        <v>0</v>
      </c>
      <c r="P387" s="29">
        <f t="shared" si="31"/>
        <v>0</v>
      </c>
      <c r="Q387" s="29">
        <f t="shared" si="31"/>
        <v>0</v>
      </c>
      <c r="R387" s="29">
        <f t="shared" si="31"/>
        <v>0</v>
      </c>
      <c r="S387" s="28">
        <v>0</v>
      </c>
      <c r="T387" s="29">
        <v>0</v>
      </c>
      <c r="U387" s="29">
        <v>0</v>
      </c>
    </row>
    <row r="388" spans="1:21" ht="13.5" customHeight="1">
      <c r="A388" s="260"/>
      <c r="B388" s="261"/>
      <c r="C388" s="20"/>
      <c r="D388" s="20" t="s">
        <v>379</v>
      </c>
      <c r="E388" s="262" t="s">
        <v>380</v>
      </c>
      <c r="F388" s="263"/>
      <c r="G388" s="31" t="s">
        <v>510</v>
      </c>
      <c r="H388" s="31" t="s">
        <v>510</v>
      </c>
      <c r="I388" s="31" t="s">
        <v>156</v>
      </c>
      <c r="J388" s="31" t="s">
        <v>156</v>
      </c>
      <c r="K388" s="31" t="s">
        <v>156</v>
      </c>
      <c r="L388" s="31" t="s">
        <v>156</v>
      </c>
      <c r="M388" s="31" t="s">
        <v>510</v>
      </c>
      <c r="N388" s="31" t="s">
        <v>156</v>
      </c>
      <c r="O388" s="31" t="s">
        <v>156</v>
      </c>
      <c r="P388" s="31" t="s">
        <v>156</v>
      </c>
      <c r="Q388" s="31" t="s">
        <v>156</v>
      </c>
      <c r="R388" s="31" t="s">
        <v>156</v>
      </c>
      <c r="S388" s="165" t="s">
        <v>156</v>
      </c>
      <c r="T388" s="31">
        <v>0</v>
      </c>
      <c r="U388" s="31" t="s">
        <v>156</v>
      </c>
    </row>
    <row r="389" spans="1:21" s="16" customFormat="1" ht="12.75">
      <c r="A389" s="25"/>
      <c r="B389" s="26"/>
      <c r="C389" s="27"/>
      <c r="D389" s="27"/>
      <c r="E389" s="264"/>
      <c r="F389" s="265"/>
      <c r="G389" s="29">
        <v>5398.27</v>
      </c>
      <c r="H389" s="29">
        <v>5398.27</v>
      </c>
      <c r="I389" s="29">
        <v>0</v>
      </c>
      <c r="J389" s="29">
        <v>0</v>
      </c>
      <c r="K389" s="29">
        <v>0</v>
      </c>
      <c r="L389" s="29">
        <v>0</v>
      </c>
      <c r="M389" s="29">
        <v>5398.27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8">
        <v>0</v>
      </c>
      <c r="T389" s="29">
        <v>0</v>
      </c>
      <c r="U389" s="29">
        <v>0</v>
      </c>
    </row>
    <row r="390" spans="1:21" ht="13.5" customHeight="1">
      <c r="A390" s="260"/>
      <c r="B390" s="261"/>
      <c r="C390" s="20"/>
      <c r="D390" s="20" t="s">
        <v>395</v>
      </c>
      <c r="E390" s="262" t="s">
        <v>63</v>
      </c>
      <c r="F390" s="263"/>
      <c r="G390" s="31" t="s">
        <v>511</v>
      </c>
      <c r="H390" s="31" t="s">
        <v>511</v>
      </c>
      <c r="I390" s="31" t="s">
        <v>511</v>
      </c>
      <c r="J390" s="31" t="s">
        <v>511</v>
      </c>
      <c r="K390" s="31" t="s">
        <v>156</v>
      </c>
      <c r="L390" s="31" t="s">
        <v>156</v>
      </c>
      <c r="M390" s="31" t="s">
        <v>156</v>
      </c>
      <c r="N390" s="31" t="s">
        <v>156</v>
      </c>
      <c r="O390" s="31" t="s">
        <v>156</v>
      </c>
      <c r="P390" s="31" t="s">
        <v>156</v>
      </c>
      <c r="Q390" s="31" t="s">
        <v>156</v>
      </c>
      <c r="R390" s="31" t="s">
        <v>156</v>
      </c>
      <c r="S390" s="165" t="s">
        <v>156</v>
      </c>
      <c r="T390" s="31">
        <v>0</v>
      </c>
      <c r="U390" s="31" t="s">
        <v>156</v>
      </c>
    </row>
    <row r="391" spans="1:21" s="16" customFormat="1" ht="13.5" customHeight="1">
      <c r="A391" s="25"/>
      <c r="B391" s="26"/>
      <c r="C391" s="27"/>
      <c r="D391" s="27"/>
      <c r="E391" s="264"/>
      <c r="F391" s="265"/>
      <c r="G391" s="29">
        <v>88561.19</v>
      </c>
      <c r="H391" s="29">
        <v>88561.19</v>
      </c>
      <c r="I391" s="29">
        <v>88561.19</v>
      </c>
      <c r="J391" s="29">
        <v>88561.19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8">
        <v>0</v>
      </c>
      <c r="T391" s="29">
        <v>0</v>
      </c>
      <c r="U391" s="29">
        <v>0</v>
      </c>
    </row>
    <row r="392" spans="1:21" ht="13.5" customHeight="1">
      <c r="A392" s="260"/>
      <c r="B392" s="261"/>
      <c r="C392" s="20"/>
      <c r="D392" s="20" t="s">
        <v>397</v>
      </c>
      <c r="E392" s="262" t="s">
        <v>68</v>
      </c>
      <c r="F392" s="263"/>
      <c r="G392" s="31" t="s">
        <v>512</v>
      </c>
      <c r="H392" s="31" t="s">
        <v>512</v>
      </c>
      <c r="I392" s="31" t="s">
        <v>512</v>
      </c>
      <c r="J392" s="31" t="s">
        <v>512</v>
      </c>
      <c r="K392" s="31" t="s">
        <v>156</v>
      </c>
      <c r="L392" s="31" t="s">
        <v>156</v>
      </c>
      <c r="M392" s="31" t="s">
        <v>156</v>
      </c>
      <c r="N392" s="31" t="s">
        <v>156</v>
      </c>
      <c r="O392" s="31" t="s">
        <v>156</v>
      </c>
      <c r="P392" s="31" t="s">
        <v>156</v>
      </c>
      <c r="Q392" s="31" t="s">
        <v>156</v>
      </c>
      <c r="R392" s="31" t="s">
        <v>156</v>
      </c>
      <c r="S392" s="165" t="s">
        <v>156</v>
      </c>
      <c r="T392" s="31">
        <v>0</v>
      </c>
      <c r="U392" s="31" t="s">
        <v>156</v>
      </c>
    </row>
    <row r="393" spans="1:21" s="16" customFormat="1" ht="13.5" customHeight="1">
      <c r="A393" s="25"/>
      <c r="B393" s="26"/>
      <c r="C393" s="27"/>
      <c r="D393" s="27"/>
      <c r="E393" s="264"/>
      <c r="F393" s="265"/>
      <c r="G393" s="29">
        <v>9300.74</v>
      </c>
      <c r="H393" s="29">
        <v>9300.74</v>
      </c>
      <c r="I393" s="29">
        <v>9300.74</v>
      </c>
      <c r="J393" s="29">
        <v>9300.74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8">
        <v>0</v>
      </c>
      <c r="T393" s="29">
        <v>0</v>
      </c>
      <c r="U393" s="29">
        <v>0</v>
      </c>
    </row>
    <row r="394" spans="1:21" ht="13.5" customHeight="1">
      <c r="A394" s="260"/>
      <c r="B394" s="261"/>
      <c r="C394" s="20"/>
      <c r="D394" s="20" t="s">
        <v>399</v>
      </c>
      <c r="E394" s="262" t="s">
        <v>64</v>
      </c>
      <c r="F394" s="263"/>
      <c r="G394" s="31" t="s">
        <v>513</v>
      </c>
      <c r="H394" s="31" t="s">
        <v>513</v>
      </c>
      <c r="I394" s="31" t="s">
        <v>513</v>
      </c>
      <c r="J394" s="31" t="s">
        <v>513</v>
      </c>
      <c r="K394" s="31" t="s">
        <v>156</v>
      </c>
      <c r="L394" s="31" t="s">
        <v>156</v>
      </c>
      <c r="M394" s="31" t="s">
        <v>156</v>
      </c>
      <c r="N394" s="31" t="s">
        <v>156</v>
      </c>
      <c r="O394" s="31" t="s">
        <v>156</v>
      </c>
      <c r="P394" s="31" t="s">
        <v>156</v>
      </c>
      <c r="Q394" s="31" t="s">
        <v>156</v>
      </c>
      <c r="R394" s="31" t="s">
        <v>156</v>
      </c>
      <c r="S394" s="165" t="s">
        <v>156</v>
      </c>
      <c r="T394" s="31">
        <v>0</v>
      </c>
      <c r="U394" s="31" t="s">
        <v>156</v>
      </c>
    </row>
    <row r="395" spans="1:21" s="16" customFormat="1" ht="13.5" customHeight="1">
      <c r="A395" s="25"/>
      <c r="B395" s="26"/>
      <c r="C395" s="27"/>
      <c r="D395" s="27"/>
      <c r="E395" s="264"/>
      <c r="F395" s="265"/>
      <c r="G395" s="29">
        <v>11124.5</v>
      </c>
      <c r="H395" s="29">
        <v>11124.5</v>
      </c>
      <c r="I395" s="29">
        <v>11124.5</v>
      </c>
      <c r="J395" s="29">
        <v>11124.5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8">
        <v>0</v>
      </c>
      <c r="T395" s="29">
        <v>0</v>
      </c>
      <c r="U395" s="29">
        <v>0</v>
      </c>
    </row>
    <row r="396" spans="1:21" ht="13.5" customHeight="1">
      <c r="A396" s="260"/>
      <c r="B396" s="261"/>
      <c r="C396" s="20"/>
      <c r="D396" s="20" t="s">
        <v>401</v>
      </c>
      <c r="E396" s="262" t="s">
        <v>65</v>
      </c>
      <c r="F396" s="263"/>
      <c r="G396" s="31" t="s">
        <v>514</v>
      </c>
      <c r="H396" s="31" t="s">
        <v>514</v>
      </c>
      <c r="I396" s="31" t="s">
        <v>514</v>
      </c>
      <c r="J396" s="31" t="s">
        <v>514</v>
      </c>
      <c r="K396" s="31" t="s">
        <v>156</v>
      </c>
      <c r="L396" s="31" t="s">
        <v>156</v>
      </c>
      <c r="M396" s="31" t="s">
        <v>156</v>
      </c>
      <c r="N396" s="31" t="s">
        <v>156</v>
      </c>
      <c r="O396" s="31" t="s">
        <v>156</v>
      </c>
      <c r="P396" s="31" t="s">
        <v>156</v>
      </c>
      <c r="Q396" s="31" t="s">
        <v>156</v>
      </c>
      <c r="R396" s="31" t="s">
        <v>156</v>
      </c>
      <c r="S396" s="165" t="s">
        <v>156</v>
      </c>
      <c r="T396" s="31">
        <v>0</v>
      </c>
      <c r="U396" s="31" t="s">
        <v>156</v>
      </c>
    </row>
    <row r="397" spans="1:21" s="16" customFormat="1" ht="13.5" customHeight="1">
      <c r="A397" s="25"/>
      <c r="B397" s="26"/>
      <c r="C397" s="27"/>
      <c r="D397" s="27"/>
      <c r="E397" s="264"/>
      <c r="F397" s="265"/>
      <c r="G397" s="29">
        <v>1605.39</v>
      </c>
      <c r="H397" s="29">
        <v>1605.39</v>
      </c>
      <c r="I397" s="29">
        <v>1605.39</v>
      </c>
      <c r="J397" s="29">
        <v>1605.39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8">
        <v>0</v>
      </c>
      <c r="T397" s="29">
        <v>0</v>
      </c>
      <c r="U397" s="29">
        <v>0</v>
      </c>
    </row>
    <row r="398" spans="1:21" ht="13.5" customHeight="1">
      <c r="A398" s="260"/>
      <c r="B398" s="261"/>
      <c r="C398" s="20"/>
      <c r="D398" s="20" t="s">
        <v>424</v>
      </c>
      <c r="E398" s="262" t="s">
        <v>70</v>
      </c>
      <c r="F398" s="263"/>
      <c r="G398" s="31" t="s">
        <v>515</v>
      </c>
      <c r="H398" s="31" t="s">
        <v>515</v>
      </c>
      <c r="I398" s="31" t="s">
        <v>515</v>
      </c>
      <c r="J398" s="31" t="s">
        <v>515</v>
      </c>
      <c r="K398" s="31" t="s">
        <v>156</v>
      </c>
      <c r="L398" s="31" t="s">
        <v>156</v>
      </c>
      <c r="M398" s="31" t="s">
        <v>156</v>
      </c>
      <c r="N398" s="31" t="s">
        <v>156</v>
      </c>
      <c r="O398" s="31" t="s">
        <v>156</v>
      </c>
      <c r="P398" s="31" t="s">
        <v>156</v>
      </c>
      <c r="Q398" s="31" t="s">
        <v>156</v>
      </c>
      <c r="R398" s="31" t="s">
        <v>156</v>
      </c>
      <c r="S398" s="165" t="s">
        <v>156</v>
      </c>
      <c r="T398" s="31">
        <v>0</v>
      </c>
      <c r="U398" s="31" t="s">
        <v>156</v>
      </c>
    </row>
    <row r="399" spans="1:21" s="16" customFormat="1" ht="13.5" customHeight="1">
      <c r="A399" s="25"/>
      <c r="B399" s="26"/>
      <c r="C399" s="27"/>
      <c r="D399" s="27"/>
      <c r="E399" s="264"/>
      <c r="F399" s="265"/>
      <c r="G399" s="29">
        <v>110</v>
      </c>
      <c r="H399" s="29">
        <v>110</v>
      </c>
      <c r="I399" s="29">
        <v>110</v>
      </c>
      <c r="J399" s="29">
        <v>110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8">
        <v>0</v>
      </c>
      <c r="T399" s="29">
        <v>0</v>
      </c>
      <c r="U399" s="29">
        <v>0</v>
      </c>
    </row>
    <row r="400" spans="1:21" ht="13.5" customHeight="1">
      <c r="A400" s="260"/>
      <c r="B400" s="261"/>
      <c r="C400" s="20"/>
      <c r="D400" s="20" t="s">
        <v>365</v>
      </c>
      <c r="E400" s="262" t="s">
        <v>52</v>
      </c>
      <c r="F400" s="263"/>
      <c r="G400" s="31" t="s">
        <v>516</v>
      </c>
      <c r="H400" s="31" t="s">
        <v>516</v>
      </c>
      <c r="I400" s="31" t="s">
        <v>516</v>
      </c>
      <c r="J400" s="31" t="s">
        <v>156</v>
      </c>
      <c r="K400" s="31" t="s">
        <v>516</v>
      </c>
      <c r="L400" s="31" t="s">
        <v>156</v>
      </c>
      <c r="M400" s="31" t="s">
        <v>156</v>
      </c>
      <c r="N400" s="31" t="s">
        <v>156</v>
      </c>
      <c r="O400" s="31" t="s">
        <v>156</v>
      </c>
      <c r="P400" s="31" t="s">
        <v>156</v>
      </c>
      <c r="Q400" s="31" t="s">
        <v>156</v>
      </c>
      <c r="R400" s="31" t="s">
        <v>156</v>
      </c>
      <c r="S400" s="165" t="s">
        <v>156</v>
      </c>
      <c r="T400" s="31">
        <v>0</v>
      </c>
      <c r="U400" s="31" t="s">
        <v>156</v>
      </c>
    </row>
    <row r="401" spans="1:21" s="16" customFormat="1" ht="13.5" customHeight="1">
      <c r="A401" s="25"/>
      <c r="B401" s="26"/>
      <c r="C401" s="27"/>
      <c r="D401" s="27"/>
      <c r="E401" s="264"/>
      <c r="F401" s="265"/>
      <c r="G401" s="29">
        <v>9439.18</v>
      </c>
      <c r="H401" s="29">
        <v>9439.18</v>
      </c>
      <c r="I401" s="29">
        <v>9439.18</v>
      </c>
      <c r="J401" s="29">
        <v>0</v>
      </c>
      <c r="K401" s="29">
        <v>9439.18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8">
        <v>0</v>
      </c>
      <c r="T401" s="29">
        <v>0</v>
      </c>
      <c r="U401" s="29">
        <v>0</v>
      </c>
    </row>
    <row r="402" spans="1:21" ht="13.5" customHeight="1">
      <c r="A402" s="260"/>
      <c r="B402" s="261"/>
      <c r="C402" s="20"/>
      <c r="D402" s="20" t="s">
        <v>413</v>
      </c>
      <c r="E402" s="262" t="s">
        <v>81</v>
      </c>
      <c r="F402" s="263"/>
      <c r="G402" s="31" t="s">
        <v>517</v>
      </c>
      <c r="H402" s="31" t="s">
        <v>517</v>
      </c>
      <c r="I402" s="31" t="s">
        <v>517</v>
      </c>
      <c r="J402" s="31" t="s">
        <v>156</v>
      </c>
      <c r="K402" s="31" t="s">
        <v>517</v>
      </c>
      <c r="L402" s="31" t="s">
        <v>156</v>
      </c>
      <c r="M402" s="31" t="s">
        <v>156</v>
      </c>
      <c r="N402" s="31" t="s">
        <v>156</v>
      </c>
      <c r="O402" s="31" t="s">
        <v>156</v>
      </c>
      <c r="P402" s="31" t="s">
        <v>156</v>
      </c>
      <c r="Q402" s="31" t="s">
        <v>156</v>
      </c>
      <c r="R402" s="31" t="s">
        <v>156</v>
      </c>
      <c r="S402" s="165" t="s">
        <v>156</v>
      </c>
      <c r="T402" s="31">
        <v>0</v>
      </c>
      <c r="U402" s="31" t="s">
        <v>156</v>
      </c>
    </row>
    <row r="403" spans="1:21" s="16" customFormat="1" ht="13.5" customHeight="1">
      <c r="A403" s="25"/>
      <c r="B403" s="26"/>
      <c r="C403" s="27"/>
      <c r="D403" s="27"/>
      <c r="E403" s="264"/>
      <c r="F403" s="265"/>
      <c r="G403" s="29">
        <v>7417.79</v>
      </c>
      <c r="H403" s="29">
        <v>7417.79</v>
      </c>
      <c r="I403" s="29">
        <v>7417.79</v>
      </c>
      <c r="J403" s="29">
        <v>0</v>
      </c>
      <c r="K403" s="29">
        <v>7417.79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8">
        <v>0</v>
      </c>
      <c r="T403" s="29">
        <v>0</v>
      </c>
      <c r="U403" s="29">
        <v>0</v>
      </c>
    </row>
    <row r="404" spans="1:21" ht="14.25" customHeight="1">
      <c r="A404" s="260"/>
      <c r="B404" s="261"/>
      <c r="C404" s="20"/>
      <c r="D404" s="20" t="s">
        <v>489</v>
      </c>
      <c r="E404" s="262" t="s">
        <v>490</v>
      </c>
      <c r="F404" s="263"/>
      <c r="G404" s="31" t="s">
        <v>211</v>
      </c>
      <c r="H404" s="31" t="s">
        <v>211</v>
      </c>
      <c r="I404" s="31" t="s">
        <v>211</v>
      </c>
      <c r="J404" s="31" t="s">
        <v>156</v>
      </c>
      <c r="K404" s="31" t="s">
        <v>211</v>
      </c>
      <c r="L404" s="31" t="s">
        <v>156</v>
      </c>
      <c r="M404" s="31" t="s">
        <v>156</v>
      </c>
      <c r="N404" s="31" t="s">
        <v>156</v>
      </c>
      <c r="O404" s="31" t="s">
        <v>156</v>
      </c>
      <c r="P404" s="31" t="s">
        <v>156</v>
      </c>
      <c r="Q404" s="31" t="s">
        <v>156</v>
      </c>
      <c r="R404" s="31" t="s">
        <v>156</v>
      </c>
      <c r="S404" s="165" t="s">
        <v>156</v>
      </c>
      <c r="T404" s="31">
        <v>0</v>
      </c>
      <c r="U404" s="31" t="s">
        <v>156</v>
      </c>
    </row>
    <row r="405" spans="1:21" s="16" customFormat="1" ht="15" customHeight="1">
      <c r="A405" s="25"/>
      <c r="B405" s="26"/>
      <c r="C405" s="27"/>
      <c r="D405" s="27"/>
      <c r="E405" s="264"/>
      <c r="F405" s="265"/>
      <c r="G405" s="29">
        <v>499.51</v>
      </c>
      <c r="H405" s="29">
        <v>499.51</v>
      </c>
      <c r="I405" s="29">
        <v>499.51</v>
      </c>
      <c r="J405" s="29">
        <v>0</v>
      </c>
      <c r="K405" s="29">
        <v>499.51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8">
        <v>0</v>
      </c>
      <c r="T405" s="29">
        <v>0</v>
      </c>
      <c r="U405" s="29">
        <v>0</v>
      </c>
    </row>
    <row r="406" spans="1:21" ht="13.5" customHeight="1">
      <c r="A406" s="260"/>
      <c r="B406" s="261"/>
      <c r="C406" s="20"/>
      <c r="D406" s="20" t="s">
        <v>372</v>
      </c>
      <c r="E406" s="262" t="s">
        <v>55</v>
      </c>
      <c r="F406" s="263"/>
      <c r="G406" s="31" t="s">
        <v>518</v>
      </c>
      <c r="H406" s="31" t="s">
        <v>518</v>
      </c>
      <c r="I406" s="31" t="s">
        <v>518</v>
      </c>
      <c r="J406" s="31" t="s">
        <v>156</v>
      </c>
      <c r="K406" s="31" t="s">
        <v>518</v>
      </c>
      <c r="L406" s="31" t="s">
        <v>156</v>
      </c>
      <c r="M406" s="31" t="s">
        <v>156</v>
      </c>
      <c r="N406" s="31" t="s">
        <v>156</v>
      </c>
      <c r="O406" s="31" t="s">
        <v>156</v>
      </c>
      <c r="P406" s="31" t="s">
        <v>156</v>
      </c>
      <c r="Q406" s="31" t="s">
        <v>156</v>
      </c>
      <c r="R406" s="31" t="s">
        <v>156</v>
      </c>
      <c r="S406" s="165" t="s">
        <v>156</v>
      </c>
      <c r="T406" s="31">
        <v>0</v>
      </c>
      <c r="U406" s="31" t="s">
        <v>156</v>
      </c>
    </row>
    <row r="407" spans="1:21" s="16" customFormat="1" ht="13.5" customHeight="1">
      <c r="A407" s="25"/>
      <c r="B407" s="26"/>
      <c r="C407" s="27"/>
      <c r="D407" s="27"/>
      <c r="E407" s="264"/>
      <c r="F407" s="265"/>
      <c r="G407" s="29">
        <v>3155.48</v>
      </c>
      <c r="H407" s="29">
        <v>3155.48</v>
      </c>
      <c r="I407" s="29">
        <v>3155.48</v>
      </c>
      <c r="J407" s="29">
        <v>0</v>
      </c>
      <c r="K407" s="29">
        <v>3155.48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8">
        <v>0</v>
      </c>
      <c r="T407" s="29">
        <v>0</v>
      </c>
      <c r="U407" s="29">
        <v>0</v>
      </c>
    </row>
    <row r="408" spans="1:21" ht="13.5" customHeight="1">
      <c r="A408" s="260"/>
      <c r="B408" s="261"/>
      <c r="C408" s="20"/>
      <c r="D408" s="20" t="s">
        <v>367</v>
      </c>
      <c r="E408" s="262" t="s">
        <v>54</v>
      </c>
      <c r="F408" s="263"/>
      <c r="G408" s="31" t="s">
        <v>306</v>
      </c>
      <c r="H408" s="31" t="s">
        <v>306</v>
      </c>
      <c r="I408" s="31" t="s">
        <v>306</v>
      </c>
      <c r="J408" s="31" t="s">
        <v>156</v>
      </c>
      <c r="K408" s="31" t="s">
        <v>306</v>
      </c>
      <c r="L408" s="31" t="s">
        <v>156</v>
      </c>
      <c r="M408" s="31" t="s">
        <v>156</v>
      </c>
      <c r="N408" s="31" t="s">
        <v>156</v>
      </c>
      <c r="O408" s="31" t="s">
        <v>156</v>
      </c>
      <c r="P408" s="31" t="s">
        <v>156</v>
      </c>
      <c r="Q408" s="31" t="s">
        <v>156</v>
      </c>
      <c r="R408" s="31" t="s">
        <v>156</v>
      </c>
      <c r="S408" s="165" t="s">
        <v>156</v>
      </c>
      <c r="T408" s="31">
        <v>0</v>
      </c>
      <c r="U408" s="31" t="s">
        <v>156</v>
      </c>
    </row>
    <row r="409" spans="1:21" s="16" customFormat="1" ht="13.5" customHeight="1">
      <c r="A409" s="25"/>
      <c r="B409" s="26"/>
      <c r="C409" s="27"/>
      <c r="D409" s="27"/>
      <c r="E409" s="264"/>
      <c r="F409" s="265"/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8">
        <v>0</v>
      </c>
      <c r="T409" s="29">
        <v>0</v>
      </c>
      <c r="U409" s="29">
        <v>0</v>
      </c>
    </row>
    <row r="410" spans="1:21" ht="13.5" customHeight="1">
      <c r="A410" s="260"/>
      <c r="B410" s="261"/>
      <c r="C410" s="20"/>
      <c r="D410" s="20" t="s">
        <v>427</v>
      </c>
      <c r="E410" s="262" t="s">
        <v>71</v>
      </c>
      <c r="F410" s="263"/>
      <c r="G410" s="31" t="s">
        <v>218</v>
      </c>
      <c r="H410" s="31" t="s">
        <v>218</v>
      </c>
      <c r="I410" s="31" t="s">
        <v>218</v>
      </c>
      <c r="J410" s="31" t="s">
        <v>156</v>
      </c>
      <c r="K410" s="31" t="s">
        <v>218</v>
      </c>
      <c r="L410" s="31" t="s">
        <v>156</v>
      </c>
      <c r="M410" s="31" t="s">
        <v>156</v>
      </c>
      <c r="N410" s="31" t="s">
        <v>156</v>
      </c>
      <c r="O410" s="31" t="s">
        <v>156</v>
      </c>
      <c r="P410" s="31" t="s">
        <v>156</v>
      </c>
      <c r="Q410" s="31" t="s">
        <v>156</v>
      </c>
      <c r="R410" s="31" t="s">
        <v>156</v>
      </c>
      <c r="S410" s="165" t="s">
        <v>156</v>
      </c>
      <c r="T410" s="31">
        <v>0</v>
      </c>
      <c r="U410" s="31" t="s">
        <v>156</v>
      </c>
    </row>
    <row r="411" spans="1:21" s="16" customFormat="1" ht="13.5" customHeight="1">
      <c r="A411" s="25"/>
      <c r="B411" s="26"/>
      <c r="C411" s="27"/>
      <c r="D411" s="27"/>
      <c r="E411" s="264"/>
      <c r="F411" s="265"/>
      <c r="G411" s="29">
        <v>161.5</v>
      </c>
      <c r="H411" s="29">
        <v>161.5</v>
      </c>
      <c r="I411" s="29">
        <v>161.5</v>
      </c>
      <c r="J411" s="29">
        <v>0</v>
      </c>
      <c r="K411" s="29">
        <v>161.5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8">
        <v>0</v>
      </c>
      <c r="T411" s="29">
        <v>0</v>
      </c>
      <c r="U411" s="29">
        <v>0</v>
      </c>
    </row>
    <row r="412" spans="1:21" ht="13.5" customHeight="1">
      <c r="A412" s="260"/>
      <c r="B412" s="261"/>
      <c r="C412" s="20"/>
      <c r="D412" s="20" t="s">
        <v>364</v>
      </c>
      <c r="E412" s="262" t="s">
        <v>50</v>
      </c>
      <c r="F412" s="263"/>
      <c r="G412" s="31" t="s">
        <v>519</v>
      </c>
      <c r="H412" s="31" t="s">
        <v>519</v>
      </c>
      <c r="I412" s="31" t="s">
        <v>519</v>
      </c>
      <c r="J412" s="31" t="s">
        <v>156</v>
      </c>
      <c r="K412" s="31" t="s">
        <v>519</v>
      </c>
      <c r="L412" s="31" t="s">
        <v>156</v>
      </c>
      <c r="M412" s="31" t="s">
        <v>156</v>
      </c>
      <c r="N412" s="31" t="s">
        <v>156</v>
      </c>
      <c r="O412" s="31" t="s">
        <v>156</v>
      </c>
      <c r="P412" s="31" t="s">
        <v>156</v>
      </c>
      <c r="Q412" s="31" t="s">
        <v>156</v>
      </c>
      <c r="R412" s="31" t="s">
        <v>156</v>
      </c>
      <c r="S412" s="165" t="s">
        <v>156</v>
      </c>
      <c r="T412" s="31">
        <v>0</v>
      </c>
      <c r="U412" s="31" t="s">
        <v>156</v>
      </c>
    </row>
    <row r="413" spans="1:21" s="16" customFormat="1" ht="13.5" customHeight="1">
      <c r="A413" s="25"/>
      <c r="B413" s="26"/>
      <c r="C413" s="27"/>
      <c r="D413" s="27"/>
      <c r="E413" s="264"/>
      <c r="F413" s="265"/>
      <c r="G413" s="29">
        <v>1338.85</v>
      </c>
      <c r="H413" s="29">
        <v>1338.85</v>
      </c>
      <c r="I413" s="29">
        <v>1338.85</v>
      </c>
      <c r="J413" s="29">
        <v>0</v>
      </c>
      <c r="K413" s="29">
        <v>1338.85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8">
        <v>0</v>
      </c>
      <c r="T413" s="29">
        <v>0</v>
      </c>
      <c r="U413" s="29">
        <v>0</v>
      </c>
    </row>
    <row r="414" spans="1:21" ht="13.5" customHeight="1">
      <c r="A414" s="260"/>
      <c r="B414" s="261"/>
      <c r="C414" s="20"/>
      <c r="D414" s="20" t="s">
        <v>374</v>
      </c>
      <c r="E414" s="262" t="s">
        <v>375</v>
      </c>
      <c r="F414" s="263"/>
      <c r="G414" s="31" t="s">
        <v>520</v>
      </c>
      <c r="H414" s="31" t="s">
        <v>520</v>
      </c>
      <c r="I414" s="31" t="s">
        <v>520</v>
      </c>
      <c r="J414" s="31" t="s">
        <v>156</v>
      </c>
      <c r="K414" s="31" t="s">
        <v>520</v>
      </c>
      <c r="L414" s="31" t="s">
        <v>156</v>
      </c>
      <c r="M414" s="31" t="s">
        <v>156</v>
      </c>
      <c r="N414" s="31" t="s">
        <v>156</v>
      </c>
      <c r="O414" s="31" t="s">
        <v>156</v>
      </c>
      <c r="P414" s="31" t="s">
        <v>156</v>
      </c>
      <c r="Q414" s="31" t="s">
        <v>156</v>
      </c>
      <c r="R414" s="31" t="s">
        <v>156</v>
      </c>
      <c r="S414" s="165" t="s">
        <v>156</v>
      </c>
      <c r="T414" s="31">
        <v>0</v>
      </c>
      <c r="U414" s="31" t="s">
        <v>156</v>
      </c>
    </row>
    <row r="415" spans="1:21" s="16" customFormat="1" ht="13.5" customHeight="1">
      <c r="A415" s="25"/>
      <c r="B415" s="26"/>
      <c r="C415" s="27"/>
      <c r="D415" s="27"/>
      <c r="E415" s="264"/>
      <c r="F415" s="265"/>
      <c r="G415" s="29">
        <v>136.47</v>
      </c>
      <c r="H415" s="29">
        <v>136.47</v>
      </c>
      <c r="I415" s="29">
        <v>136.47</v>
      </c>
      <c r="J415" s="29">
        <v>0</v>
      </c>
      <c r="K415" s="29">
        <v>136.47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8">
        <v>0</v>
      </c>
      <c r="T415" s="29">
        <v>0</v>
      </c>
      <c r="U415" s="29">
        <v>0</v>
      </c>
    </row>
    <row r="416" spans="1:21" ht="21" customHeight="1">
      <c r="A416" s="260"/>
      <c r="B416" s="261"/>
      <c r="C416" s="20"/>
      <c r="D416" s="20" t="s">
        <v>376</v>
      </c>
      <c r="E416" s="262" t="s">
        <v>377</v>
      </c>
      <c r="F416" s="263"/>
      <c r="G416" s="31" t="s">
        <v>521</v>
      </c>
      <c r="H416" s="31" t="s">
        <v>521</v>
      </c>
      <c r="I416" s="31" t="s">
        <v>521</v>
      </c>
      <c r="J416" s="31" t="s">
        <v>156</v>
      </c>
      <c r="K416" s="31" t="s">
        <v>521</v>
      </c>
      <c r="L416" s="31" t="s">
        <v>156</v>
      </c>
      <c r="M416" s="31" t="s">
        <v>156</v>
      </c>
      <c r="N416" s="31" t="s">
        <v>156</v>
      </c>
      <c r="O416" s="31" t="s">
        <v>156</v>
      </c>
      <c r="P416" s="31" t="s">
        <v>156</v>
      </c>
      <c r="Q416" s="31" t="s">
        <v>156</v>
      </c>
      <c r="R416" s="31" t="s">
        <v>156</v>
      </c>
      <c r="S416" s="165" t="s">
        <v>156</v>
      </c>
      <c r="T416" s="31">
        <v>0</v>
      </c>
      <c r="U416" s="31" t="s">
        <v>156</v>
      </c>
    </row>
    <row r="417" spans="1:21" s="16" customFormat="1" ht="20.25" customHeight="1">
      <c r="A417" s="25"/>
      <c r="B417" s="26"/>
      <c r="C417" s="27"/>
      <c r="D417" s="27"/>
      <c r="E417" s="264"/>
      <c r="F417" s="265"/>
      <c r="G417" s="29">
        <v>199.36</v>
      </c>
      <c r="H417" s="29">
        <v>199.36</v>
      </c>
      <c r="I417" s="29">
        <v>199.36</v>
      </c>
      <c r="J417" s="29">
        <v>0</v>
      </c>
      <c r="K417" s="29">
        <v>199.36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8">
        <v>0</v>
      </c>
      <c r="T417" s="29">
        <v>0</v>
      </c>
      <c r="U417" s="29">
        <v>0</v>
      </c>
    </row>
    <row r="418" spans="1:21" ht="13.5" customHeight="1">
      <c r="A418" s="260"/>
      <c r="B418" s="261"/>
      <c r="C418" s="20"/>
      <c r="D418" s="20" t="s">
        <v>415</v>
      </c>
      <c r="E418" s="262" t="s">
        <v>56</v>
      </c>
      <c r="F418" s="263"/>
      <c r="G418" s="31" t="s">
        <v>522</v>
      </c>
      <c r="H418" s="31" t="s">
        <v>522</v>
      </c>
      <c r="I418" s="31" t="s">
        <v>522</v>
      </c>
      <c r="J418" s="31" t="s">
        <v>156</v>
      </c>
      <c r="K418" s="31" t="s">
        <v>522</v>
      </c>
      <c r="L418" s="31" t="s">
        <v>156</v>
      </c>
      <c r="M418" s="31" t="s">
        <v>156</v>
      </c>
      <c r="N418" s="31" t="s">
        <v>156</v>
      </c>
      <c r="O418" s="31" t="s">
        <v>156</v>
      </c>
      <c r="P418" s="31" t="s">
        <v>156</v>
      </c>
      <c r="Q418" s="31" t="s">
        <v>156</v>
      </c>
      <c r="R418" s="31" t="s">
        <v>156</v>
      </c>
      <c r="S418" s="165" t="s">
        <v>156</v>
      </c>
      <c r="T418" s="31">
        <v>0</v>
      </c>
      <c r="U418" s="31" t="s">
        <v>156</v>
      </c>
    </row>
    <row r="419" spans="1:21" s="16" customFormat="1" ht="13.5" customHeight="1">
      <c r="A419" s="25"/>
      <c r="B419" s="26"/>
      <c r="C419" s="27"/>
      <c r="D419" s="27"/>
      <c r="E419" s="264"/>
      <c r="F419" s="265"/>
      <c r="G419" s="29">
        <v>30.95</v>
      </c>
      <c r="H419" s="29">
        <v>30.95</v>
      </c>
      <c r="I419" s="29">
        <v>30.95</v>
      </c>
      <c r="J419" s="29">
        <v>0</v>
      </c>
      <c r="K419" s="29">
        <v>30.95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8">
        <v>0</v>
      </c>
      <c r="T419" s="29">
        <v>0</v>
      </c>
      <c r="U419" s="29">
        <v>0</v>
      </c>
    </row>
    <row r="420" spans="1:21" ht="12.75" customHeight="1">
      <c r="A420" s="260"/>
      <c r="B420" s="261"/>
      <c r="C420" s="20"/>
      <c r="D420" s="20" t="s">
        <v>432</v>
      </c>
      <c r="E420" s="262" t="s">
        <v>57</v>
      </c>
      <c r="F420" s="263"/>
      <c r="G420" s="31" t="s">
        <v>523</v>
      </c>
      <c r="H420" s="31" t="s">
        <v>523</v>
      </c>
      <c r="I420" s="31" t="s">
        <v>523</v>
      </c>
      <c r="J420" s="31" t="s">
        <v>156</v>
      </c>
      <c r="K420" s="31" t="s">
        <v>523</v>
      </c>
      <c r="L420" s="31" t="s">
        <v>156</v>
      </c>
      <c r="M420" s="31" t="s">
        <v>156</v>
      </c>
      <c r="N420" s="31" t="s">
        <v>156</v>
      </c>
      <c r="O420" s="31" t="s">
        <v>156</v>
      </c>
      <c r="P420" s="31" t="s">
        <v>156</v>
      </c>
      <c r="Q420" s="31" t="s">
        <v>156</v>
      </c>
      <c r="R420" s="31" t="s">
        <v>156</v>
      </c>
      <c r="S420" s="165" t="s">
        <v>156</v>
      </c>
      <c r="T420" s="31">
        <v>0</v>
      </c>
      <c r="U420" s="31" t="s">
        <v>156</v>
      </c>
    </row>
    <row r="421" spans="1:21" s="16" customFormat="1" ht="12.75">
      <c r="A421" s="25"/>
      <c r="B421" s="26"/>
      <c r="C421" s="27"/>
      <c r="D421" s="27"/>
      <c r="E421" s="264"/>
      <c r="F421" s="265"/>
      <c r="G421" s="29">
        <v>140</v>
      </c>
      <c r="H421" s="29">
        <v>140</v>
      </c>
      <c r="I421" s="29">
        <v>140</v>
      </c>
      <c r="J421" s="29">
        <v>0</v>
      </c>
      <c r="K421" s="29">
        <v>140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8">
        <v>0</v>
      </c>
      <c r="T421" s="29">
        <v>0</v>
      </c>
      <c r="U421" s="29">
        <v>0</v>
      </c>
    </row>
    <row r="422" spans="1:21" ht="12.75" customHeight="1">
      <c r="A422" s="260"/>
      <c r="B422" s="261"/>
      <c r="C422" s="20"/>
      <c r="D422" s="20" t="s">
        <v>434</v>
      </c>
      <c r="E422" s="262" t="s">
        <v>73</v>
      </c>
      <c r="F422" s="263"/>
      <c r="G422" s="31" t="s">
        <v>524</v>
      </c>
      <c r="H422" s="31" t="s">
        <v>524</v>
      </c>
      <c r="I422" s="31" t="s">
        <v>524</v>
      </c>
      <c r="J422" s="31" t="s">
        <v>156</v>
      </c>
      <c r="K422" s="31" t="s">
        <v>524</v>
      </c>
      <c r="L422" s="31" t="s">
        <v>156</v>
      </c>
      <c r="M422" s="31" t="s">
        <v>156</v>
      </c>
      <c r="N422" s="31" t="s">
        <v>156</v>
      </c>
      <c r="O422" s="31" t="s">
        <v>156</v>
      </c>
      <c r="P422" s="31" t="s">
        <v>156</v>
      </c>
      <c r="Q422" s="31" t="s">
        <v>156</v>
      </c>
      <c r="R422" s="31" t="s">
        <v>156</v>
      </c>
      <c r="S422" s="165" t="s">
        <v>156</v>
      </c>
      <c r="T422" s="31">
        <v>0</v>
      </c>
      <c r="U422" s="31" t="s">
        <v>156</v>
      </c>
    </row>
    <row r="423" spans="1:21" s="16" customFormat="1" ht="12.75">
      <c r="A423" s="25"/>
      <c r="B423" s="26"/>
      <c r="C423" s="27"/>
      <c r="D423" s="27"/>
      <c r="E423" s="264"/>
      <c r="F423" s="265"/>
      <c r="G423" s="29">
        <v>9500</v>
      </c>
      <c r="H423" s="29">
        <v>9500</v>
      </c>
      <c r="I423" s="29">
        <v>9500</v>
      </c>
      <c r="J423" s="29">
        <v>0</v>
      </c>
      <c r="K423" s="29">
        <v>9500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8">
        <v>0</v>
      </c>
      <c r="T423" s="29">
        <v>0</v>
      </c>
      <c r="U423" s="29">
        <v>0</v>
      </c>
    </row>
    <row r="424" spans="1:21" ht="18" customHeight="1">
      <c r="A424" s="260"/>
      <c r="B424" s="261"/>
      <c r="C424" s="20"/>
      <c r="D424" s="20" t="s">
        <v>386</v>
      </c>
      <c r="E424" s="262" t="s">
        <v>58</v>
      </c>
      <c r="F424" s="263"/>
      <c r="G424" s="31" t="s">
        <v>525</v>
      </c>
      <c r="H424" s="31" t="s">
        <v>525</v>
      </c>
      <c r="I424" s="31" t="s">
        <v>525</v>
      </c>
      <c r="J424" s="31" t="s">
        <v>156</v>
      </c>
      <c r="K424" s="31" t="s">
        <v>525</v>
      </c>
      <c r="L424" s="31" t="s">
        <v>156</v>
      </c>
      <c r="M424" s="31" t="s">
        <v>156</v>
      </c>
      <c r="N424" s="31" t="s">
        <v>156</v>
      </c>
      <c r="O424" s="31" t="s">
        <v>156</v>
      </c>
      <c r="P424" s="31" t="s">
        <v>156</v>
      </c>
      <c r="Q424" s="31" t="s">
        <v>156</v>
      </c>
      <c r="R424" s="31" t="s">
        <v>156</v>
      </c>
      <c r="S424" s="165" t="s">
        <v>156</v>
      </c>
      <c r="T424" s="31">
        <v>0</v>
      </c>
      <c r="U424" s="31" t="s">
        <v>156</v>
      </c>
    </row>
    <row r="425" spans="1:21" s="16" customFormat="1" ht="12.75">
      <c r="A425" s="25"/>
      <c r="B425" s="26"/>
      <c r="C425" s="27"/>
      <c r="D425" s="27"/>
      <c r="E425" s="264"/>
      <c r="F425" s="265"/>
      <c r="G425" s="29">
        <v>19</v>
      </c>
      <c r="H425" s="29">
        <v>19</v>
      </c>
      <c r="I425" s="29">
        <v>19</v>
      </c>
      <c r="J425" s="29">
        <v>0</v>
      </c>
      <c r="K425" s="29">
        <v>19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8">
        <v>0</v>
      </c>
      <c r="T425" s="29">
        <v>0</v>
      </c>
      <c r="U425" s="29">
        <v>0</v>
      </c>
    </row>
    <row r="426" spans="1:21" ht="16.5" customHeight="1">
      <c r="A426" s="260"/>
      <c r="B426" s="261"/>
      <c r="C426" s="20"/>
      <c r="D426" s="20" t="s">
        <v>435</v>
      </c>
      <c r="E426" s="262" t="s">
        <v>436</v>
      </c>
      <c r="F426" s="263"/>
      <c r="G426" s="31" t="s">
        <v>526</v>
      </c>
      <c r="H426" s="31" t="s">
        <v>526</v>
      </c>
      <c r="I426" s="31" t="s">
        <v>526</v>
      </c>
      <c r="J426" s="31" t="s">
        <v>156</v>
      </c>
      <c r="K426" s="31" t="s">
        <v>526</v>
      </c>
      <c r="L426" s="31" t="s">
        <v>156</v>
      </c>
      <c r="M426" s="31" t="s">
        <v>156</v>
      </c>
      <c r="N426" s="31" t="s">
        <v>156</v>
      </c>
      <c r="O426" s="31" t="s">
        <v>156</v>
      </c>
      <c r="P426" s="31" t="s">
        <v>156</v>
      </c>
      <c r="Q426" s="31" t="s">
        <v>156</v>
      </c>
      <c r="R426" s="31" t="s">
        <v>156</v>
      </c>
      <c r="S426" s="165" t="s">
        <v>156</v>
      </c>
      <c r="T426" s="31">
        <v>0</v>
      </c>
      <c r="U426" s="31" t="s">
        <v>156</v>
      </c>
    </row>
    <row r="427" spans="1:21" s="16" customFormat="1" ht="12.75">
      <c r="A427" s="25"/>
      <c r="B427" s="26"/>
      <c r="C427" s="27"/>
      <c r="D427" s="27"/>
      <c r="E427" s="264"/>
      <c r="F427" s="265"/>
      <c r="G427" s="29">
        <v>47.5</v>
      </c>
      <c r="H427" s="29">
        <v>47.5</v>
      </c>
      <c r="I427" s="29">
        <v>47.5</v>
      </c>
      <c r="J427" s="29">
        <v>0</v>
      </c>
      <c r="K427" s="29">
        <v>47.5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8">
        <v>0</v>
      </c>
      <c r="T427" s="29">
        <v>0</v>
      </c>
      <c r="U427" s="29">
        <v>0</v>
      </c>
    </row>
    <row r="428" spans="1:21" ht="19.5" customHeight="1">
      <c r="A428" s="260"/>
      <c r="B428" s="261"/>
      <c r="C428" s="20" t="s">
        <v>259</v>
      </c>
      <c r="D428" s="20"/>
      <c r="E428" s="262" t="s">
        <v>260</v>
      </c>
      <c r="F428" s="263"/>
      <c r="G428" s="31" t="s">
        <v>849</v>
      </c>
      <c r="H428" s="31" t="s">
        <v>849</v>
      </c>
      <c r="I428" s="31" t="s">
        <v>850</v>
      </c>
      <c r="J428" s="31" t="s">
        <v>851</v>
      </c>
      <c r="K428" s="31" t="s">
        <v>852</v>
      </c>
      <c r="L428" s="31" t="s">
        <v>156</v>
      </c>
      <c r="M428" s="31" t="s">
        <v>527</v>
      </c>
      <c r="N428" s="31" t="s">
        <v>156</v>
      </c>
      <c r="O428" s="31" t="s">
        <v>156</v>
      </c>
      <c r="P428" s="31" t="s">
        <v>156</v>
      </c>
      <c r="Q428" s="31" t="s">
        <v>156</v>
      </c>
      <c r="R428" s="31" t="s">
        <v>156</v>
      </c>
      <c r="S428" s="165" t="s">
        <v>156</v>
      </c>
      <c r="T428" s="31">
        <v>0</v>
      </c>
      <c r="U428" s="31" t="s">
        <v>156</v>
      </c>
    </row>
    <row r="429" spans="1:21" s="16" customFormat="1" ht="18" customHeight="1">
      <c r="A429" s="25"/>
      <c r="B429" s="26"/>
      <c r="C429" s="27"/>
      <c r="D429" s="27"/>
      <c r="E429" s="264"/>
      <c r="F429" s="265"/>
      <c r="G429" s="29">
        <f>SUM(G431,G433,G435,G437,G439,G441,G443,G445,G447,G449,G451,G453,G455,G457,G459,G461,G463,G465)</f>
        <v>1629073.8099999998</v>
      </c>
      <c r="H429" s="29">
        <f aca="true" t="shared" si="32" ref="H429:R429">SUM(H431,H433,H435,H437,H439,H441,H443,H445,H447,H449,H451,H453,H455,H457,H459,H461,H463,H465)</f>
        <v>1629073.8099999998</v>
      </c>
      <c r="I429" s="29">
        <f t="shared" si="32"/>
        <v>1595728.0599999998</v>
      </c>
      <c r="J429" s="29">
        <f t="shared" si="32"/>
        <v>1239937.93</v>
      </c>
      <c r="K429" s="29">
        <f t="shared" si="32"/>
        <v>355790.13</v>
      </c>
      <c r="L429" s="29">
        <f t="shared" si="32"/>
        <v>0</v>
      </c>
      <c r="M429" s="29">
        <f t="shared" si="32"/>
        <v>33345.75</v>
      </c>
      <c r="N429" s="29">
        <f t="shared" si="32"/>
        <v>0</v>
      </c>
      <c r="O429" s="29">
        <f t="shared" si="32"/>
        <v>0</v>
      </c>
      <c r="P429" s="29">
        <f t="shared" si="32"/>
        <v>0</v>
      </c>
      <c r="Q429" s="29">
        <f t="shared" si="32"/>
        <v>0</v>
      </c>
      <c r="R429" s="29">
        <f t="shared" si="32"/>
        <v>0</v>
      </c>
      <c r="S429" s="28">
        <v>0</v>
      </c>
      <c r="T429" s="29">
        <v>0</v>
      </c>
      <c r="U429" s="29">
        <v>0</v>
      </c>
    </row>
    <row r="430" spans="1:21" ht="13.5" customHeight="1">
      <c r="A430" s="260"/>
      <c r="B430" s="261"/>
      <c r="C430" s="20"/>
      <c r="D430" s="20" t="s">
        <v>379</v>
      </c>
      <c r="E430" s="262" t="s">
        <v>380</v>
      </c>
      <c r="F430" s="263"/>
      <c r="G430" s="31" t="s">
        <v>527</v>
      </c>
      <c r="H430" s="31" t="s">
        <v>527</v>
      </c>
      <c r="I430" s="31" t="s">
        <v>156</v>
      </c>
      <c r="J430" s="31" t="s">
        <v>156</v>
      </c>
      <c r="K430" s="31" t="s">
        <v>156</v>
      </c>
      <c r="L430" s="31" t="s">
        <v>156</v>
      </c>
      <c r="M430" s="31" t="s">
        <v>527</v>
      </c>
      <c r="N430" s="31" t="s">
        <v>156</v>
      </c>
      <c r="O430" s="31" t="s">
        <v>156</v>
      </c>
      <c r="P430" s="31" t="s">
        <v>156</v>
      </c>
      <c r="Q430" s="31" t="s">
        <v>156</v>
      </c>
      <c r="R430" s="31" t="s">
        <v>156</v>
      </c>
      <c r="S430" s="165" t="s">
        <v>156</v>
      </c>
      <c r="T430" s="31">
        <v>0</v>
      </c>
      <c r="U430" s="31" t="s">
        <v>156</v>
      </c>
    </row>
    <row r="431" spans="1:21" s="16" customFormat="1" ht="13.5" customHeight="1">
      <c r="A431" s="25"/>
      <c r="B431" s="26"/>
      <c r="C431" s="27"/>
      <c r="D431" s="27"/>
      <c r="E431" s="264"/>
      <c r="F431" s="265"/>
      <c r="G431" s="29">
        <v>33345.75</v>
      </c>
      <c r="H431" s="29">
        <v>33345.75</v>
      </c>
      <c r="I431" s="29">
        <v>0</v>
      </c>
      <c r="J431" s="29">
        <v>0</v>
      </c>
      <c r="K431" s="29">
        <v>0</v>
      </c>
      <c r="L431" s="29">
        <v>0</v>
      </c>
      <c r="M431" s="29">
        <v>33345.75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8">
        <v>0</v>
      </c>
      <c r="T431" s="29">
        <v>0</v>
      </c>
      <c r="U431" s="29">
        <v>0</v>
      </c>
    </row>
    <row r="432" spans="1:21" ht="13.5" customHeight="1">
      <c r="A432" s="260"/>
      <c r="B432" s="261"/>
      <c r="C432" s="20"/>
      <c r="D432" s="20" t="s">
        <v>395</v>
      </c>
      <c r="E432" s="262" t="s">
        <v>63</v>
      </c>
      <c r="F432" s="263"/>
      <c r="G432" s="31" t="s">
        <v>853</v>
      </c>
      <c r="H432" s="31" t="s">
        <v>853</v>
      </c>
      <c r="I432" s="31" t="s">
        <v>853</v>
      </c>
      <c r="J432" s="31" t="s">
        <v>853</v>
      </c>
      <c r="K432" s="31" t="s">
        <v>156</v>
      </c>
      <c r="L432" s="31" t="s">
        <v>156</v>
      </c>
      <c r="M432" s="31" t="s">
        <v>156</v>
      </c>
      <c r="N432" s="31" t="s">
        <v>156</v>
      </c>
      <c r="O432" s="31" t="s">
        <v>156</v>
      </c>
      <c r="P432" s="31" t="s">
        <v>156</v>
      </c>
      <c r="Q432" s="31" t="s">
        <v>156</v>
      </c>
      <c r="R432" s="31" t="s">
        <v>156</v>
      </c>
      <c r="S432" s="165" t="s">
        <v>156</v>
      </c>
      <c r="T432" s="31">
        <v>0</v>
      </c>
      <c r="U432" s="31" t="s">
        <v>156</v>
      </c>
    </row>
    <row r="433" spans="1:21" s="16" customFormat="1" ht="13.5" customHeight="1">
      <c r="A433" s="25"/>
      <c r="B433" s="26"/>
      <c r="C433" s="27"/>
      <c r="D433" s="27"/>
      <c r="E433" s="264"/>
      <c r="F433" s="265"/>
      <c r="G433" s="29">
        <v>946770.87</v>
      </c>
      <c r="H433" s="29">
        <v>946770.87</v>
      </c>
      <c r="I433" s="29">
        <v>946770.87</v>
      </c>
      <c r="J433" s="29">
        <v>946770.87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8">
        <v>0</v>
      </c>
      <c r="T433" s="29">
        <v>0</v>
      </c>
      <c r="U433" s="29">
        <v>0</v>
      </c>
    </row>
    <row r="434" spans="1:21" ht="13.5" customHeight="1">
      <c r="A434" s="260"/>
      <c r="B434" s="261"/>
      <c r="C434" s="20"/>
      <c r="D434" s="20" t="s">
        <v>397</v>
      </c>
      <c r="E434" s="262" t="s">
        <v>68</v>
      </c>
      <c r="F434" s="263"/>
      <c r="G434" s="31" t="s">
        <v>528</v>
      </c>
      <c r="H434" s="31" t="s">
        <v>528</v>
      </c>
      <c r="I434" s="31" t="s">
        <v>528</v>
      </c>
      <c r="J434" s="31" t="s">
        <v>528</v>
      </c>
      <c r="K434" s="31" t="s">
        <v>156</v>
      </c>
      <c r="L434" s="31" t="s">
        <v>156</v>
      </c>
      <c r="M434" s="31" t="s">
        <v>156</v>
      </c>
      <c r="N434" s="31" t="s">
        <v>156</v>
      </c>
      <c r="O434" s="31" t="s">
        <v>156</v>
      </c>
      <c r="P434" s="31" t="s">
        <v>156</v>
      </c>
      <c r="Q434" s="31" t="s">
        <v>156</v>
      </c>
      <c r="R434" s="31" t="s">
        <v>156</v>
      </c>
      <c r="S434" s="165" t="s">
        <v>156</v>
      </c>
      <c r="T434" s="31">
        <v>0</v>
      </c>
      <c r="U434" s="31" t="s">
        <v>156</v>
      </c>
    </row>
    <row r="435" spans="1:21" s="16" customFormat="1" ht="13.5" customHeight="1">
      <c r="A435" s="25"/>
      <c r="B435" s="26"/>
      <c r="C435" s="27"/>
      <c r="D435" s="27"/>
      <c r="E435" s="264"/>
      <c r="F435" s="265"/>
      <c r="G435" s="29">
        <v>137476.74</v>
      </c>
      <c r="H435" s="29">
        <v>137476.74</v>
      </c>
      <c r="I435" s="29">
        <v>137476.74</v>
      </c>
      <c r="J435" s="29">
        <v>137476.74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8">
        <v>0</v>
      </c>
      <c r="T435" s="29">
        <v>0</v>
      </c>
      <c r="U435" s="29">
        <v>0</v>
      </c>
    </row>
    <row r="436" spans="1:21" ht="13.5" customHeight="1">
      <c r="A436" s="260"/>
      <c r="B436" s="261"/>
      <c r="C436" s="20"/>
      <c r="D436" s="20" t="s">
        <v>399</v>
      </c>
      <c r="E436" s="262" t="s">
        <v>64</v>
      </c>
      <c r="F436" s="263"/>
      <c r="G436" s="31" t="s">
        <v>854</v>
      </c>
      <c r="H436" s="31" t="s">
        <v>854</v>
      </c>
      <c r="I436" s="31" t="s">
        <v>854</v>
      </c>
      <c r="J436" s="31" t="s">
        <v>854</v>
      </c>
      <c r="K436" s="31" t="s">
        <v>156</v>
      </c>
      <c r="L436" s="31" t="s">
        <v>156</v>
      </c>
      <c r="M436" s="31" t="s">
        <v>156</v>
      </c>
      <c r="N436" s="31" t="s">
        <v>156</v>
      </c>
      <c r="O436" s="31" t="s">
        <v>156</v>
      </c>
      <c r="P436" s="31" t="s">
        <v>156</v>
      </c>
      <c r="Q436" s="31" t="s">
        <v>156</v>
      </c>
      <c r="R436" s="31" t="s">
        <v>156</v>
      </c>
      <c r="S436" s="165" t="s">
        <v>156</v>
      </c>
      <c r="T436" s="31">
        <v>0</v>
      </c>
      <c r="U436" s="31" t="s">
        <v>156</v>
      </c>
    </row>
    <row r="437" spans="1:21" s="16" customFormat="1" ht="13.5" customHeight="1">
      <c r="A437" s="25"/>
      <c r="B437" s="26"/>
      <c r="C437" s="27"/>
      <c r="D437" s="27"/>
      <c r="E437" s="264"/>
      <c r="F437" s="265"/>
      <c r="G437" s="29">
        <v>133791.78</v>
      </c>
      <c r="H437" s="29">
        <v>133791.78</v>
      </c>
      <c r="I437" s="29">
        <v>133791.78</v>
      </c>
      <c r="J437" s="29">
        <v>133791.78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8">
        <v>0</v>
      </c>
      <c r="T437" s="29">
        <v>0</v>
      </c>
      <c r="U437" s="29">
        <v>0</v>
      </c>
    </row>
    <row r="438" spans="1:21" ht="13.5" customHeight="1">
      <c r="A438" s="260"/>
      <c r="B438" s="261"/>
      <c r="C438" s="20"/>
      <c r="D438" s="20" t="s">
        <v>401</v>
      </c>
      <c r="E438" s="262" t="s">
        <v>65</v>
      </c>
      <c r="F438" s="263"/>
      <c r="G438" s="31" t="s">
        <v>855</v>
      </c>
      <c r="H438" s="31" t="s">
        <v>855</v>
      </c>
      <c r="I438" s="31" t="s">
        <v>855</v>
      </c>
      <c r="J438" s="31" t="s">
        <v>855</v>
      </c>
      <c r="K438" s="31" t="s">
        <v>156</v>
      </c>
      <c r="L438" s="31" t="s">
        <v>156</v>
      </c>
      <c r="M438" s="31" t="s">
        <v>156</v>
      </c>
      <c r="N438" s="31" t="s">
        <v>156</v>
      </c>
      <c r="O438" s="31" t="s">
        <v>156</v>
      </c>
      <c r="P438" s="31" t="s">
        <v>156</v>
      </c>
      <c r="Q438" s="31" t="s">
        <v>156</v>
      </c>
      <c r="R438" s="31" t="s">
        <v>156</v>
      </c>
      <c r="S438" s="165" t="s">
        <v>156</v>
      </c>
      <c r="T438" s="31">
        <v>0</v>
      </c>
      <c r="U438" s="31" t="s">
        <v>156</v>
      </c>
    </row>
    <row r="439" spans="1:21" s="16" customFormat="1" ht="13.5" customHeight="1">
      <c r="A439" s="25"/>
      <c r="B439" s="26"/>
      <c r="C439" s="27"/>
      <c r="D439" s="27"/>
      <c r="E439" s="264"/>
      <c r="F439" s="265"/>
      <c r="G439" s="29">
        <v>20508.96</v>
      </c>
      <c r="H439" s="29">
        <v>20508.96</v>
      </c>
      <c r="I439" s="29">
        <v>20508.96</v>
      </c>
      <c r="J439" s="29">
        <v>20508.96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8">
        <v>0</v>
      </c>
      <c r="T439" s="29">
        <v>0</v>
      </c>
      <c r="U439" s="29">
        <v>0</v>
      </c>
    </row>
    <row r="440" spans="1:21" ht="13.5" customHeight="1">
      <c r="A440" s="260"/>
      <c r="B440" s="261"/>
      <c r="C440" s="20"/>
      <c r="D440" s="20" t="s">
        <v>424</v>
      </c>
      <c r="E440" s="262" t="s">
        <v>70</v>
      </c>
      <c r="F440" s="263"/>
      <c r="G440" s="31" t="s">
        <v>856</v>
      </c>
      <c r="H440" s="31" t="s">
        <v>856</v>
      </c>
      <c r="I440" s="31" t="s">
        <v>856</v>
      </c>
      <c r="J440" s="31" t="s">
        <v>856</v>
      </c>
      <c r="K440" s="31" t="s">
        <v>156</v>
      </c>
      <c r="L440" s="31" t="s">
        <v>156</v>
      </c>
      <c r="M440" s="31" t="s">
        <v>156</v>
      </c>
      <c r="N440" s="31" t="s">
        <v>156</v>
      </c>
      <c r="O440" s="31" t="s">
        <v>156</v>
      </c>
      <c r="P440" s="31" t="s">
        <v>156</v>
      </c>
      <c r="Q440" s="31" t="s">
        <v>156</v>
      </c>
      <c r="R440" s="31" t="s">
        <v>156</v>
      </c>
      <c r="S440" s="165" t="s">
        <v>156</v>
      </c>
      <c r="T440" s="31">
        <v>0</v>
      </c>
      <c r="U440" s="31" t="s">
        <v>156</v>
      </c>
    </row>
    <row r="441" spans="1:21" s="16" customFormat="1" ht="13.5" customHeight="1">
      <c r="A441" s="25"/>
      <c r="B441" s="26"/>
      <c r="C441" s="27"/>
      <c r="D441" s="27"/>
      <c r="E441" s="264"/>
      <c r="F441" s="265"/>
      <c r="G441" s="29">
        <v>1389.58</v>
      </c>
      <c r="H441" s="29">
        <v>1389.58</v>
      </c>
      <c r="I441" s="29">
        <v>1389.58</v>
      </c>
      <c r="J441" s="29">
        <v>1389.58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8">
        <v>0</v>
      </c>
      <c r="T441" s="29">
        <v>0</v>
      </c>
      <c r="U441" s="29">
        <v>0</v>
      </c>
    </row>
    <row r="442" spans="1:21" ht="16.5" customHeight="1">
      <c r="A442" s="260"/>
      <c r="B442" s="261"/>
      <c r="C442" s="20"/>
      <c r="D442" s="20" t="s">
        <v>365</v>
      </c>
      <c r="E442" s="262" t="s">
        <v>52</v>
      </c>
      <c r="F442" s="263"/>
      <c r="G442" s="31" t="s">
        <v>857</v>
      </c>
      <c r="H442" s="31" t="s">
        <v>857</v>
      </c>
      <c r="I442" s="31" t="s">
        <v>857</v>
      </c>
      <c r="J442" s="31" t="s">
        <v>156</v>
      </c>
      <c r="K442" s="31" t="s">
        <v>857</v>
      </c>
      <c r="L442" s="31" t="s">
        <v>156</v>
      </c>
      <c r="M442" s="31" t="s">
        <v>156</v>
      </c>
      <c r="N442" s="31" t="s">
        <v>156</v>
      </c>
      <c r="O442" s="31" t="s">
        <v>156</v>
      </c>
      <c r="P442" s="31" t="s">
        <v>156</v>
      </c>
      <c r="Q442" s="31" t="s">
        <v>156</v>
      </c>
      <c r="R442" s="31" t="s">
        <v>156</v>
      </c>
      <c r="S442" s="165" t="s">
        <v>156</v>
      </c>
      <c r="T442" s="31">
        <v>0</v>
      </c>
      <c r="U442" s="31" t="s">
        <v>156</v>
      </c>
    </row>
    <row r="443" spans="1:21" s="16" customFormat="1" ht="15.75" customHeight="1">
      <c r="A443" s="25"/>
      <c r="B443" s="26"/>
      <c r="C443" s="27"/>
      <c r="D443" s="27"/>
      <c r="E443" s="264"/>
      <c r="F443" s="265"/>
      <c r="G443" s="29">
        <v>68043.35</v>
      </c>
      <c r="H443" s="29">
        <v>68043.35</v>
      </c>
      <c r="I443" s="29">
        <v>68043.35</v>
      </c>
      <c r="J443" s="29">
        <v>0</v>
      </c>
      <c r="K443" s="29">
        <v>68043.35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8">
        <v>0</v>
      </c>
      <c r="T443" s="29">
        <v>0</v>
      </c>
      <c r="U443" s="29">
        <v>0</v>
      </c>
    </row>
    <row r="444" spans="1:21" ht="13.5" customHeight="1">
      <c r="A444" s="260"/>
      <c r="B444" s="261"/>
      <c r="C444" s="20"/>
      <c r="D444" s="20" t="s">
        <v>413</v>
      </c>
      <c r="E444" s="262" t="s">
        <v>81</v>
      </c>
      <c r="F444" s="263"/>
      <c r="G444" s="31" t="s">
        <v>529</v>
      </c>
      <c r="H444" s="31" t="s">
        <v>529</v>
      </c>
      <c r="I444" s="31" t="s">
        <v>529</v>
      </c>
      <c r="J444" s="31" t="s">
        <v>156</v>
      </c>
      <c r="K444" s="31" t="s">
        <v>529</v>
      </c>
      <c r="L444" s="31">
        <v>0</v>
      </c>
      <c r="M444" s="31">
        <v>0</v>
      </c>
      <c r="N444" s="31" t="s">
        <v>156</v>
      </c>
      <c r="O444" s="31" t="s">
        <v>156</v>
      </c>
      <c r="P444" s="31" t="s">
        <v>156</v>
      </c>
      <c r="Q444" s="31" t="s">
        <v>156</v>
      </c>
      <c r="R444" s="31">
        <v>0</v>
      </c>
      <c r="S444" s="165" t="s">
        <v>156</v>
      </c>
      <c r="T444" s="31">
        <v>0</v>
      </c>
      <c r="U444" s="31" t="s">
        <v>156</v>
      </c>
    </row>
    <row r="445" spans="1:21" s="16" customFormat="1" ht="13.5" customHeight="1">
      <c r="A445" s="25"/>
      <c r="B445" s="26"/>
      <c r="C445" s="27"/>
      <c r="D445" s="27"/>
      <c r="E445" s="264"/>
      <c r="F445" s="265"/>
      <c r="G445" s="29">
        <v>108041.33</v>
      </c>
      <c r="H445" s="29">
        <v>108041.33</v>
      </c>
      <c r="I445" s="29">
        <v>108041.33</v>
      </c>
      <c r="J445" s="29">
        <v>0</v>
      </c>
      <c r="K445" s="29">
        <v>108041.33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8">
        <v>0</v>
      </c>
      <c r="T445" s="29">
        <v>0</v>
      </c>
      <c r="U445" s="29">
        <v>0</v>
      </c>
    </row>
    <row r="446" spans="1:21" ht="12.75" customHeight="1">
      <c r="A446" s="260"/>
      <c r="B446" s="261"/>
      <c r="C446" s="20"/>
      <c r="D446" s="20" t="s">
        <v>489</v>
      </c>
      <c r="E446" s="262" t="s">
        <v>490</v>
      </c>
      <c r="F446" s="263"/>
      <c r="G446" s="31" t="s">
        <v>530</v>
      </c>
      <c r="H446" s="31" t="s">
        <v>530</v>
      </c>
      <c r="I446" s="31" t="s">
        <v>530</v>
      </c>
      <c r="J446" s="31" t="s">
        <v>156</v>
      </c>
      <c r="K446" s="31" t="s">
        <v>530</v>
      </c>
      <c r="L446" s="31" t="s">
        <v>156</v>
      </c>
      <c r="M446" s="31" t="s">
        <v>156</v>
      </c>
      <c r="N446" s="31">
        <v>0</v>
      </c>
      <c r="O446" s="31" t="s">
        <v>156</v>
      </c>
      <c r="P446" s="31" t="s">
        <v>156</v>
      </c>
      <c r="Q446" s="31" t="s">
        <v>156</v>
      </c>
      <c r="R446" s="31">
        <v>0</v>
      </c>
      <c r="S446" s="165" t="s">
        <v>156</v>
      </c>
      <c r="T446" s="31">
        <v>0</v>
      </c>
      <c r="U446" s="31" t="s">
        <v>156</v>
      </c>
    </row>
    <row r="447" spans="1:21" s="16" customFormat="1" ht="12.75">
      <c r="A447" s="25"/>
      <c r="B447" s="26"/>
      <c r="C447" s="27"/>
      <c r="D447" s="27"/>
      <c r="E447" s="264"/>
      <c r="F447" s="265"/>
      <c r="G447" s="29">
        <v>140.97</v>
      </c>
      <c r="H447" s="29">
        <v>140.97</v>
      </c>
      <c r="I447" s="29">
        <v>140.97</v>
      </c>
      <c r="J447" s="29">
        <v>0</v>
      </c>
      <c r="K447" s="29">
        <v>140.97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8">
        <v>0</v>
      </c>
      <c r="T447" s="29">
        <v>0</v>
      </c>
      <c r="U447" s="29">
        <v>0</v>
      </c>
    </row>
    <row r="448" spans="1:21" ht="13.5" customHeight="1">
      <c r="A448" s="260"/>
      <c r="B448" s="261"/>
      <c r="C448" s="20"/>
      <c r="D448" s="20" t="s">
        <v>372</v>
      </c>
      <c r="E448" s="262" t="s">
        <v>55</v>
      </c>
      <c r="F448" s="263"/>
      <c r="G448" s="31" t="s">
        <v>531</v>
      </c>
      <c r="H448" s="31" t="s">
        <v>531</v>
      </c>
      <c r="I448" s="31" t="s">
        <v>531</v>
      </c>
      <c r="J448" s="31" t="s">
        <v>156</v>
      </c>
      <c r="K448" s="31" t="s">
        <v>531</v>
      </c>
      <c r="L448" s="31" t="s">
        <v>156</v>
      </c>
      <c r="M448" s="31" t="s">
        <v>156</v>
      </c>
      <c r="N448" s="31" t="s">
        <v>156</v>
      </c>
      <c r="O448" s="31" t="s">
        <v>156</v>
      </c>
      <c r="P448" s="31" t="s">
        <v>156</v>
      </c>
      <c r="Q448" s="31" t="s">
        <v>156</v>
      </c>
      <c r="R448" s="31" t="s">
        <v>156</v>
      </c>
      <c r="S448" s="165" t="s">
        <v>156</v>
      </c>
      <c r="T448" s="31">
        <v>0</v>
      </c>
      <c r="U448" s="31" t="s">
        <v>156</v>
      </c>
    </row>
    <row r="449" spans="1:21" s="16" customFormat="1" ht="13.5" customHeight="1">
      <c r="A449" s="25"/>
      <c r="B449" s="26"/>
      <c r="C449" s="27"/>
      <c r="D449" s="27"/>
      <c r="E449" s="264"/>
      <c r="F449" s="265"/>
      <c r="G449" s="29">
        <v>31960.53</v>
      </c>
      <c r="H449" s="29">
        <v>31960.53</v>
      </c>
      <c r="I449" s="29">
        <v>31960.53</v>
      </c>
      <c r="J449" s="29">
        <v>0</v>
      </c>
      <c r="K449" s="29">
        <v>31960.53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8">
        <v>0</v>
      </c>
      <c r="T449" s="29">
        <v>0</v>
      </c>
      <c r="U449" s="29">
        <v>0</v>
      </c>
    </row>
    <row r="450" spans="1:21" ht="13.5" customHeight="1">
      <c r="A450" s="260"/>
      <c r="B450" s="261"/>
      <c r="C450" s="20"/>
      <c r="D450" s="20" t="s">
        <v>367</v>
      </c>
      <c r="E450" s="262" t="s">
        <v>54</v>
      </c>
      <c r="F450" s="263"/>
      <c r="G450" s="31" t="s">
        <v>858</v>
      </c>
      <c r="H450" s="31" t="s">
        <v>858</v>
      </c>
      <c r="I450" s="31" t="s">
        <v>858</v>
      </c>
      <c r="J450" s="31" t="s">
        <v>156</v>
      </c>
      <c r="K450" s="31" t="s">
        <v>858</v>
      </c>
      <c r="L450" s="31" t="s">
        <v>156</v>
      </c>
      <c r="M450" s="31" t="s">
        <v>156</v>
      </c>
      <c r="N450" s="31" t="s">
        <v>156</v>
      </c>
      <c r="O450" s="31" t="s">
        <v>156</v>
      </c>
      <c r="P450" s="31" t="s">
        <v>156</v>
      </c>
      <c r="Q450" s="31" t="s">
        <v>156</v>
      </c>
      <c r="R450" s="31" t="s">
        <v>156</v>
      </c>
      <c r="S450" s="165" t="s">
        <v>156</v>
      </c>
      <c r="T450" s="31">
        <v>0</v>
      </c>
      <c r="U450" s="31" t="s">
        <v>156</v>
      </c>
    </row>
    <row r="451" spans="1:21" s="16" customFormat="1" ht="13.5" customHeight="1">
      <c r="A451" s="25"/>
      <c r="B451" s="26"/>
      <c r="C451" s="27"/>
      <c r="D451" s="27"/>
      <c r="E451" s="264"/>
      <c r="F451" s="265"/>
      <c r="G451" s="29">
        <v>1500</v>
      </c>
      <c r="H451" s="29">
        <v>1500</v>
      </c>
      <c r="I451" s="29">
        <v>1500</v>
      </c>
      <c r="J451" s="29">
        <v>0</v>
      </c>
      <c r="K451" s="29">
        <v>1500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8">
        <v>0</v>
      </c>
      <c r="T451" s="29">
        <v>0</v>
      </c>
      <c r="U451" s="29">
        <v>0</v>
      </c>
    </row>
    <row r="452" spans="1:21" ht="13.5" customHeight="1">
      <c r="A452" s="260"/>
      <c r="B452" s="261"/>
      <c r="C452" s="20"/>
      <c r="D452" s="20" t="s">
        <v>427</v>
      </c>
      <c r="E452" s="262" t="s">
        <v>71</v>
      </c>
      <c r="F452" s="263"/>
      <c r="G452" s="31" t="s">
        <v>532</v>
      </c>
      <c r="H452" s="31" t="s">
        <v>532</v>
      </c>
      <c r="I452" s="31" t="s">
        <v>532</v>
      </c>
      <c r="J452" s="31" t="s">
        <v>156</v>
      </c>
      <c r="K452" s="31" t="s">
        <v>532</v>
      </c>
      <c r="L452" s="31" t="s">
        <v>156</v>
      </c>
      <c r="M452" s="31" t="s">
        <v>156</v>
      </c>
      <c r="N452" s="31" t="s">
        <v>156</v>
      </c>
      <c r="O452" s="31" t="s">
        <v>156</v>
      </c>
      <c r="P452" s="31" t="s">
        <v>156</v>
      </c>
      <c r="Q452" s="31" t="s">
        <v>156</v>
      </c>
      <c r="R452" s="31" t="s">
        <v>156</v>
      </c>
      <c r="S452" s="165" t="s">
        <v>156</v>
      </c>
      <c r="T452" s="31">
        <v>0</v>
      </c>
      <c r="U452" s="31" t="s">
        <v>156</v>
      </c>
    </row>
    <row r="453" spans="1:21" s="16" customFormat="1" ht="13.5" customHeight="1">
      <c r="A453" s="25"/>
      <c r="B453" s="26"/>
      <c r="C453" s="27"/>
      <c r="D453" s="27"/>
      <c r="E453" s="264"/>
      <c r="F453" s="265"/>
      <c r="G453" s="29">
        <v>1290</v>
      </c>
      <c r="H453" s="29">
        <v>1290</v>
      </c>
      <c r="I453" s="29">
        <v>1290</v>
      </c>
      <c r="J453" s="29">
        <v>0</v>
      </c>
      <c r="K453" s="29">
        <v>1290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8">
        <v>0</v>
      </c>
      <c r="T453" s="29">
        <v>0</v>
      </c>
      <c r="U453" s="29">
        <v>0</v>
      </c>
    </row>
    <row r="454" spans="1:21" ht="13.5" customHeight="1">
      <c r="A454" s="260"/>
      <c r="B454" s="261"/>
      <c r="C454" s="20"/>
      <c r="D454" s="20" t="s">
        <v>364</v>
      </c>
      <c r="E454" s="262" t="s">
        <v>50</v>
      </c>
      <c r="F454" s="263"/>
      <c r="G454" s="31" t="s">
        <v>859</v>
      </c>
      <c r="H454" s="31" t="s">
        <v>859</v>
      </c>
      <c r="I454" s="31" t="s">
        <v>859</v>
      </c>
      <c r="J454" s="31" t="s">
        <v>156</v>
      </c>
      <c r="K454" s="31" t="s">
        <v>859</v>
      </c>
      <c r="L454" s="31" t="s">
        <v>156</v>
      </c>
      <c r="M454" s="31" t="s">
        <v>156</v>
      </c>
      <c r="N454" s="31" t="s">
        <v>156</v>
      </c>
      <c r="O454" s="31" t="s">
        <v>156</v>
      </c>
      <c r="P454" s="31" t="s">
        <v>156</v>
      </c>
      <c r="Q454" s="31" t="s">
        <v>156</v>
      </c>
      <c r="R454" s="31" t="s">
        <v>156</v>
      </c>
      <c r="S454" s="165" t="s">
        <v>156</v>
      </c>
      <c r="T454" s="31">
        <v>0</v>
      </c>
      <c r="U454" s="31" t="s">
        <v>156</v>
      </c>
    </row>
    <row r="455" spans="1:21" s="16" customFormat="1" ht="13.5" customHeight="1">
      <c r="A455" s="25"/>
      <c r="B455" s="26"/>
      <c r="C455" s="27"/>
      <c r="D455" s="27"/>
      <c r="E455" s="264"/>
      <c r="F455" s="265"/>
      <c r="G455" s="29">
        <v>31597.64</v>
      </c>
      <c r="H455" s="29">
        <v>31597.64</v>
      </c>
      <c r="I455" s="29">
        <v>31597.64</v>
      </c>
      <c r="J455" s="29">
        <v>0</v>
      </c>
      <c r="K455" s="29">
        <v>31597.64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8">
        <v>0</v>
      </c>
      <c r="T455" s="29">
        <v>0</v>
      </c>
      <c r="U455" s="29">
        <v>0</v>
      </c>
    </row>
    <row r="456" spans="1:21" ht="13.5" customHeight="1">
      <c r="A456" s="260"/>
      <c r="B456" s="261"/>
      <c r="C456" s="20"/>
      <c r="D456" s="20" t="s">
        <v>374</v>
      </c>
      <c r="E456" s="262" t="s">
        <v>375</v>
      </c>
      <c r="F456" s="263"/>
      <c r="G456" s="31" t="s">
        <v>533</v>
      </c>
      <c r="H456" s="31" t="s">
        <v>533</v>
      </c>
      <c r="I456" s="31" t="s">
        <v>533</v>
      </c>
      <c r="J456" s="31" t="s">
        <v>156</v>
      </c>
      <c r="K456" s="31" t="s">
        <v>533</v>
      </c>
      <c r="L456" s="31" t="s">
        <v>156</v>
      </c>
      <c r="M456" s="31" t="s">
        <v>156</v>
      </c>
      <c r="N456" s="31" t="s">
        <v>156</v>
      </c>
      <c r="O456" s="31" t="s">
        <v>156</v>
      </c>
      <c r="P456" s="31" t="s">
        <v>156</v>
      </c>
      <c r="Q456" s="31" t="s">
        <v>156</v>
      </c>
      <c r="R456" s="31" t="s">
        <v>156</v>
      </c>
      <c r="S456" s="165" t="s">
        <v>156</v>
      </c>
      <c r="T456" s="31">
        <v>0</v>
      </c>
      <c r="U456" s="31" t="s">
        <v>156</v>
      </c>
    </row>
    <row r="457" spans="1:21" s="16" customFormat="1" ht="13.5" customHeight="1">
      <c r="A457" s="25"/>
      <c r="B457" s="26"/>
      <c r="C457" s="27"/>
      <c r="D457" s="27"/>
      <c r="E457" s="264"/>
      <c r="F457" s="265"/>
      <c r="G457" s="29">
        <v>1970.46</v>
      </c>
      <c r="H457" s="29">
        <v>1970.46</v>
      </c>
      <c r="I457" s="29">
        <v>1970.46</v>
      </c>
      <c r="J457" s="29">
        <v>0</v>
      </c>
      <c r="K457" s="29">
        <v>1970.46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8">
        <v>0</v>
      </c>
      <c r="T457" s="29">
        <v>0</v>
      </c>
      <c r="U457" s="29">
        <v>0</v>
      </c>
    </row>
    <row r="458" spans="1:21" ht="16.5" customHeight="1">
      <c r="A458" s="260"/>
      <c r="B458" s="261"/>
      <c r="C458" s="20"/>
      <c r="D458" s="20" t="s">
        <v>376</v>
      </c>
      <c r="E458" s="262" t="s">
        <v>377</v>
      </c>
      <c r="F458" s="263"/>
      <c r="G458" s="31" t="s">
        <v>534</v>
      </c>
      <c r="H458" s="31" t="s">
        <v>534</v>
      </c>
      <c r="I458" s="31" t="s">
        <v>534</v>
      </c>
      <c r="J458" s="31" t="s">
        <v>156</v>
      </c>
      <c r="K458" s="31" t="s">
        <v>534</v>
      </c>
      <c r="L458" s="31" t="s">
        <v>156</v>
      </c>
      <c r="M458" s="31" t="s">
        <v>156</v>
      </c>
      <c r="N458" s="31" t="s">
        <v>156</v>
      </c>
      <c r="O458" s="31" t="s">
        <v>156</v>
      </c>
      <c r="P458" s="31" t="s">
        <v>156</v>
      </c>
      <c r="Q458" s="31" t="s">
        <v>156</v>
      </c>
      <c r="R458" s="31" t="s">
        <v>156</v>
      </c>
      <c r="S458" s="165" t="s">
        <v>156</v>
      </c>
      <c r="T458" s="31">
        <v>0</v>
      </c>
      <c r="U458" s="31" t="s">
        <v>156</v>
      </c>
    </row>
    <row r="459" spans="1:21" s="16" customFormat="1" ht="16.5" customHeight="1">
      <c r="A459" s="25"/>
      <c r="B459" s="26"/>
      <c r="C459" s="27"/>
      <c r="D459" s="27"/>
      <c r="E459" s="264"/>
      <c r="F459" s="265"/>
      <c r="G459" s="29">
        <v>2552.45</v>
      </c>
      <c r="H459" s="29">
        <v>2552.45</v>
      </c>
      <c r="I459" s="29">
        <v>2552.45</v>
      </c>
      <c r="J459" s="29">
        <v>0</v>
      </c>
      <c r="K459" s="29">
        <v>2552.45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8">
        <v>0</v>
      </c>
      <c r="T459" s="29">
        <v>0</v>
      </c>
      <c r="U459" s="29">
        <v>0</v>
      </c>
    </row>
    <row r="460" spans="1:21" ht="13.5" customHeight="1">
      <c r="A460" s="260"/>
      <c r="B460" s="261"/>
      <c r="C460" s="20"/>
      <c r="D460" s="20" t="s">
        <v>415</v>
      </c>
      <c r="E460" s="262" t="s">
        <v>56</v>
      </c>
      <c r="F460" s="263"/>
      <c r="G460" s="31" t="s">
        <v>214</v>
      </c>
      <c r="H460" s="31" t="s">
        <v>214</v>
      </c>
      <c r="I460" s="31" t="s">
        <v>214</v>
      </c>
      <c r="J460" s="31" t="s">
        <v>156</v>
      </c>
      <c r="K460" s="31" t="s">
        <v>214</v>
      </c>
      <c r="L460" s="31" t="s">
        <v>156</v>
      </c>
      <c r="M460" s="31" t="s">
        <v>156</v>
      </c>
      <c r="N460" s="31" t="s">
        <v>156</v>
      </c>
      <c r="O460" s="31" t="s">
        <v>156</v>
      </c>
      <c r="P460" s="31" t="s">
        <v>156</v>
      </c>
      <c r="Q460" s="31" t="s">
        <v>156</v>
      </c>
      <c r="R460" s="31" t="s">
        <v>156</v>
      </c>
      <c r="S460" s="165" t="s">
        <v>156</v>
      </c>
      <c r="T460" s="31">
        <v>0</v>
      </c>
      <c r="U460" s="31" t="s">
        <v>156</v>
      </c>
    </row>
    <row r="461" spans="1:21" s="16" customFormat="1" ht="13.5" customHeight="1">
      <c r="A461" s="25"/>
      <c r="B461" s="26"/>
      <c r="C461" s="27"/>
      <c r="D461" s="27"/>
      <c r="E461" s="264"/>
      <c r="F461" s="265"/>
      <c r="G461" s="29">
        <v>514.4</v>
      </c>
      <c r="H461" s="29">
        <v>514.4</v>
      </c>
      <c r="I461" s="29">
        <v>514.4</v>
      </c>
      <c r="J461" s="29">
        <v>0</v>
      </c>
      <c r="K461" s="29">
        <v>514.4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8">
        <v>0</v>
      </c>
      <c r="T461" s="29">
        <v>0</v>
      </c>
      <c r="U461" s="29">
        <v>0</v>
      </c>
    </row>
    <row r="462" spans="1:21" ht="12.75" customHeight="1">
      <c r="A462" s="260"/>
      <c r="B462" s="261"/>
      <c r="C462" s="20"/>
      <c r="D462" s="20" t="s">
        <v>434</v>
      </c>
      <c r="E462" s="262" t="s">
        <v>73</v>
      </c>
      <c r="F462" s="263"/>
      <c r="G462" s="31" t="s">
        <v>860</v>
      </c>
      <c r="H462" s="31" t="s">
        <v>860</v>
      </c>
      <c r="I462" s="31" t="s">
        <v>860</v>
      </c>
      <c r="J462" s="31" t="s">
        <v>156</v>
      </c>
      <c r="K462" s="31" t="s">
        <v>860</v>
      </c>
      <c r="L462" s="31" t="s">
        <v>156</v>
      </c>
      <c r="M462" s="31" t="s">
        <v>156</v>
      </c>
      <c r="N462" s="31" t="s">
        <v>156</v>
      </c>
      <c r="O462" s="31" t="s">
        <v>156</v>
      </c>
      <c r="P462" s="31" t="s">
        <v>156</v>
      </c>
      <c r="Q462" s="31" t="s">
        <v>156</v>
      </c>
      <c r="R462" s="31" t="s">
        <v>156</v>
      </c>
      <c r="S462" s="165" t="s">
        <v>156</v>
      </c>
      <c r="T462" s="31">
        <v>0</v>
      </c>
      <c r="U462" s="31" t="s">
        <v>156</v>
      </c>
    </row>
    <row r="463" spans="1:21" s="16" customFormat="1" ht="12.75">
      <c r="A463" s="25"/>
      <c r="B463" s="26"/>
      <c r="C463" s="27"/>
      <c r="D463" s="27"/>
      <c r="E463" s="264"/>
      <c r="F463" s="265"/>
      <c r="G463" s="29">
        <v>108179</v>
      </c>
      <c r="H463" s="29">
        <v>108179</v>
      </c>
      <c r="I463" s="29">
        <v>108179</v>
      </c>
      <c r="J463" s="29">
        <v>0</v>
      </c>
      <c r="K463" s="29">
        <v>108179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8">
        <v>0</v>
      </c>
      <c r="T463" s="29">
        <v>0</v>
      </c>
      <c r="U463" s="29">
        <v>0</v>
      </c>
    </row>
    <row r="464" spans="1:21" ht="12.75" customHeight="1">
      <c r="A464" s="260"/>
      <c r="B464" s="261"/>
      <c r="C464" s="20"/>
      <c r="D464" s="20" t="s">
        <v>386</v>
      </c>
      <c r="E464" s="262" t="s">
        <v>58</v>
      </c>
      <c r="F464" s="263"/>
      <c r="G464" s="31" t="s">
        <v>535</v>
      </c>
      <c r="H464" s="31" t="s">
        <v>535</v>
      </c>
      <c r="I464" s="31" t="s">
        <v>535</v>
      </c>
      <c r="J464" s="31" t="s">
        <v>156</v>
      </c>
      <c r="K464" s="31" t="s">
        <v>535</v>
      </c>
      <c r="L464" s="31" t="s">
        <v>156</v>
      </c>
      <c r="M464" s="31" t="s">
        <v>156</v>
      </c>
      <c r="N464" s="31" t="s">
        <v>156</v>
      </c>
      <c r="O464" s="31" t="s">
        <v>156</v>
      </c>
      <c r="P464" s="31" t="s">
        <v>156</v>
      </c>
      <c r="Q464" s="31" t="s">
        <v>156</v>
      </c>
      <c r="R464" s="31" t="s">
        <v>156</v>
      </c>
      <c r="S464" s="165" t="s">
        <v>156</v>
      </c>
      <c r="T464" s="31">
        <v>0</v>
      </c>
      <c r="U464" s="31" t="s">
        <v>156</v>
      </c>
    </row>
    <row r="465" spans="1:21" s="16" customFormat="1" ht="12.75">
      <c r="A465" s="25"/>
      <c r="B465" s="26"/>
      <c r="C465" s="27"/>
      <c r="D465" s="27"/>
      <c r="E465" s="264"/>
      <c r="F465" s="265"/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8">
        <v>0</v>
      </c>
      <c r="T465" s="29">
        <v>0</v>
      </c>
      <c r="U465" s="29">
        <v>0</v>
      </c>
    </row>
    <row r="466" spans="1:21" ht="18" customHeight="1">
      <c r="A466" s="260"/>
      <c r="B466" s="261"/>
      <c r="C466" s="20" t="s">
        <v>262</v>
      </c>
      <c r="D466" s="20"/>
      <c r="E466" s="262" t="s">
        <v>20</v>
      </c>
      <c r="F466" s="263"/>
      <c r="G466" s="31" t="s">
        <v>861</v>
      </c>
      <c r="H466" s="31" t="s">
        <v>861</v>
      </c>
      <c r="I466" s="31" t="s">
        <v>862</v>
      </c>
      <c r="J466" s="31" t="s">
        <v>863</v>
      </c>
      <c r="K466" s="31" t="s">
        <v>864</v>
      </c>
      <c r="L466" s="31" t="s">
        <v>826</v>
      </c>
      <c r="M466" s="31" t="s">
        <v>536</v>
      </c>
      <c r="N466" s="31" t="s">
        <v>156</v>
      </c>
      <c r="O466" s="31" t="s">
        <v>156</v>
      </c>
      <c r="P466" s="31" t="s">
        <v>156</v>
      </c>
      <c r="Q466" s="31" t="s">
        <v>156</v>
      </c>
      <c r="R466" s="31" t="s">
        <v>156</v>
      </c>
      <c r="S466" s="165" t="s">
        <v>156</v>
      </c>
      <c r="T466" s="31">
        <v>0</v>
      </c>
      <c r="U466" s="31" t="s">
        <v>156</v>
      </c>
    </row>
    <row r="467" spans="1:21" s="16" customFormat="1" ht="13.5" customHeight="1">
      <c r="A467" s="25"/>
      <c r="B467" s="26"/>
      <c r="C467" s="27"/>
      <c r="D467" s="27"/>
      <c r="E467" s="264"/>
      <c r="F467" s="265"/>
      <c r="G467" s="29">
        <f>SUM(G469,G471,G473,G475,G477,G479,G481,G483,G485,G487,G489,G491,G493,G495,G497,G499,G501,G503,G505,G507,G509)</f>
        <v>2271471.3099999996</v>
      </c>
      <c r="H467" s="29">
        <f aca="true" t="shared" si="33" ref="H467:R467">SUM(H469,H471,H473,H475,H477,H479,H481,H483,H485,H487,H489,H491,H493,H495,H497,H499,H501,H503,H505,H507,H509)</f>
        <v>2271471.3099999996</v>
      </c>
      <c r="I467" s="29">
        <f t="shared" si="33"/>
        <v>1974990.7199999995</v>
      </c>
      <c r="J467" s="29">
        <f t="shared" si="33"/>
        <v>1711581.25</v>
      </c>
      <c r="K467" s="29">
        <f t="shared" si="33"/>
        <v>263409.47</v>
      </c>
      <c r="L467" s="29">
        <f t="shared" si="33"/>
        <v>289655.16</v>
      </c>
      <c r="M467" s="29">
        <f t="shared" si="33"/>
        <v>6825.43</v>
      </c>
      <c r="N467" s="29">
        <f t="shared" si="33"/>
        <v>0</v>
      </c>
      <c r="O467" s="29">
        <f t="shared" si="33"/>
        <v>0</v>
      </c>
      <c r="P467" s="29">
        <f t="shared" si="33"/>
        <v>0</v>
      </c>
      <c r="Q467" s="29">
        <f t="shared" si="33"/>
        <v>0</v>
      </c>
      <c r="R467" s="29">
        <f t="shared" si="33"/>
        <v>0</v>
      </c>
      <c r="S467" s="28">
        <v>0</v>
      </c>
      <c r="T467" s="29">
        <v>0</v>
      </c>
      <c r="U467" s="29">
        <v>0</v>
      </c>
    </row>
    <row r="468" spans="1:21" ht="21.75" customHeight="1">
      <c r="A468" s="260"/>
      <c r="B468" s="261"/>
      <c r="C468" s="20"/>
      <c r="D468" s="20" t="s">
        <v>537</v>
      </c>
      <c r="E468" s="262" t="s">
        <v>130</v>
      </c>
      <c r="F468" s="263"/>
      <c r="G468" s="31" t="s">
        <v>865</v>
      </c>
      <c r="H468" s="31" t="s">
        <v>865</v>
      </c>
      <c r="I468" s="31" t="s">
        <v>156</v>
      </c>
      <c r="J468" s="31" t="s">
        <v>156</v>
      </c>
      <c r="K468" s="31" t="s">
        <v>156</v>
      </c>
      <c r="L468" s="31" t="s">
        <v>865</v>
      </c>
      <c r="M468" s="31" t="s">
        <v>156</v>
      </c>
      <c r="N468" s="31" t="s">
        <v>156</v>
      </c>
      <c r="O468" s="31" t="s">
        <v>156</v>
      </c>
      <c r="P468" s="31" t="s">
        <v>156</v>
      </c>
      <c r="Q468" s="31" t="s">
        <v>156</v>
      </c>
      <c r="R468" s="31" t="s">
        <v>156</v>
      </c>
      <c r="S468" s="165" t="s">
        <v>156</v>
      </c>
      <c r="T468" s="31">
        <v>0</v>
      </c>
      <c r="U468" s="31" t="s">
        <v>156</v>
      </c>
    </row>
    <row r="469" spans="1:21" s="16" customFormat="1" ht="18.75" customHeight="1">
      <c r="A469" s="25"/>
      <c r="B469" s="26"/>
      <c r="C469" s="27"/>
      <c r="D469" s="27"/>
      <c r="E469" s="264"/>
      <c r="F469" s="265"/>
      <c r="G469" s="29">
        <v>289655.16</v>
      </c>
      <c r="H469" s="29">
        <v>289655.16</v>
      </c>
      <c r="I469" s="29">
        <v>0</v>
      </c>
      <c r="J469" s="29">
        <v>0</v>
      </c>
      <c r="K469" s="29">
        <v>0</v>
      </c>
      <c r="L469" s="29">
        <v>289655.16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8">
        <v>0</v>
      </c>
      <c r="T469" s="29">
        <v>0</v>
      </c>
      <c r="U469" s="29">
        <v>0</v>
      </c>
    </row>
    <row r="470" spans="1:21" ht="12.75" customHeight="1">
      <c r="A470" s="260"/>
      <c r="B470" s="261"/>
      <c r="C470" s="20"/>
      <c r="D470" s="20" t="s">
        <v>538</v>
      </c>
      <c r="E470" s="262" t="s">
        <v>539</v>
      </c>
      <c r="F470" s="263"/>
      <c r="G470" s="31" t="s">
        <v>221</v>
      </c>
      <c r="H470" s="31" t="s">
        <v>221</v>
      </c>
      <c r="I470" s="31" t="s">
        <v>156</v>
      </c>
      <c r="J470" s="31" t="s">
        <v>156</v>
      </c>
      <c r="K470" s="31" t="s">
        <v>156</v>
      </c>
      <c r="L470" s="31" t="s">
        <v>221</v>
      </c>
      <c r="M470" s="31" t="s">
        <v>156</v>
      </c>
      <c r="N470" s="31" t="s">
        <v>156</v>
      </c>
      <c r="O470" s="31" t="s">
        <v>156</v>
      </c>
      <c r="P470" s="31" t="s">
        <v>156</v>
      </c>
      <c r="Q470" s="31" t="s">
        <v>156</v>
      </c>
      <c r="R470" s="31" t="s">
        <v>156</v>
      </c>
      <c r="S470" s="165" t="s">
        <v>156</v>
      </c>
      <c r="T470" s="31">
        <v>0</v>
      </c>
      <c r="U470" s="31" t="s">
        <v>156</v>
      </c>
    </row>
    <row r="471" spans="1:21" s="16" customFormat="1" ht="12.75">
      <c r="A471" s="25"/>
      <c r="B471" s="26"/>
      <c r="C471" s="27"/>
      <c r="D471" s="27"/>
      <c r="E471" s="264"/>
      <c r="F471" s="265"/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8">
        <v>0</v>
      </c>
      <c r="T471" s="29">
        <v>0</v>
      </c>
      <c r="U471" s="29">
        <v>0</v>
      </c>
    </row>
    <row r="472" spans="1:21" ht="13.5" customHeight="1">
      <c r="A472" s="260"/>
      <c r="B472" s="261"/>
      <c r="C472" s="20"/>
      <c r="D472" s="20" t="s">
        <v>379</v>
      </c>
      <c r="E472" s="262" t="s">
        <v>380</v>
      </c>
      <c r="F472" s="263"/>
      <c r="G472" s="31" t="s">
        <v>536</v>
      </c>
      <c r="H472" s="31" t="s">
        <v>536</v>
      </c>
      <c r="I472" s="31" t="s">
        <v>156</v>
      </c>
      <c r="J472" s="31" t="s">
        <v>156</v>
      </c>
      <c r="K472" s="31" t="s">
        <v>156</v>
      </c>
      <c r="L472" s="31" t="s">
        <v>156</v>
      </c>
      <c r="M472" s="31" t="s">
        <v>536</v>
      </c>
      <c r="N472" s="31" t="s">
        <v>156</v>
      </c>
      <c r="O472" s="31" t="s">
        <v>156</v>
      </c>
      <c r="P472" s="31" t="s">
        <v>156</v>
      </c>
      <c r="Q472" s="31" t="s">
        <v>156</v>
      </c>
      <c r="R472" s="31" t="s">
        <v>156</v>
      </c>
      <c r="S472" s="165" t="s">
        <v>156</v>
      </c>
      <c r="T472" s="31">
        <v>0</v>
      </c>
      <c r="U472" s="31" t="s">
        <v>156</v>
      </c>
    </row>
    <row r="473" spans="1:21" s="16" customFormat="1" ht="12.75">
      <c r="A473" s="25"/>
      <c r="B473" s="26"/>
      <c r="C473" s="27"/>
      <c r="D473" s="27"/>
      <c r="E473" s="264"/>
      <c r="F473" s="265"/>
      <c r="G473" s="29">
        <v>6825.43</v>
      </c>
      <c r="H473" s="29">
        <v>6825.43</v>
      </c>
      <c r="I473" s="29">
        <v>0</v>
      </c>
      <c r="J473" s="29">
        <v>0</v>
      </c>
      <c r="K473" s="29">
        <v>0</v>
      </c>
      <c r="L473" s="29">
        <v>0</v>
      </c>
      <c r="M473" s="29">
        <v>6825.43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8">
        <v>0</v>
      </c>
      <c r="T473" s="29">
        <v>0</v>
      </c>
      <c r="U473" s="29">
        <v>0</v>
      </c>
    </row>
    <row r="474" spans="1:21" ht="13.5" customHeight="1">
      <c r="A474" s="260"/>
      <c r="B474" s="261"/>
      <c r="C474" s="20"/>
      <c r="D474" s="20" t="s">
        <v>395</v>
      </c>
      <c r="E474" s="262" t="s">
        <v>63</v>
      </c>
      <c r="F474" s="263"/>
      <c r="G474" s="31" t="s">
        <v>866</v>
      </c>
      <c r="H474" s="31" t="s">
        <v>866</v>
      </c>
      <c r="I474" s="31" t="s">
        <v>866</v>
      </c>
      <c r="J474" s="31" t="s">
        <v>866</v>
      </c>
      <c r="K474" s="31">
        <v>0</v>
      </c>
      <c r="L474" s="31" t="s">
        <v>156</v>
      </c>
      <c r="M474" s="31" t="s">
        <v>156</v>
      </c>
      <c r="N474" s="31" t="s">
        <v>156</v>
      </c>
      <c r="O474" s="31" t="s">
        <v>156</v>
      </c>
      <c r="P474" s="31" t="s">
        <v>156</v>
      </c>
      <c r="Q474" s="31" t="s">
        <v>156</v>
      </c>
      <c r="R474" s="31" t="s">
        <v>156</v>
      </c>
      <c r="S474" s="165" t="s">
        <v>156</v>
      </c>
      <c r="T474" s="31">
        <v>0</v>
      </c>
      <c r="U474" s="31" t="s">
        <v>156</v>
      </c>
    </row>
    <row r="475" spans="1:21" s="16" customFormat="1" ht="13.5" customHeight="1">
      <c r="A475" s="25"/>
      <c r="B475" s="26"/>
      <c r="C475" s="27"/>
      <c r="D475" s="27"/>
      <c r="E475" s="264"/>
      <c r="F475" s="265"/>
      <c r="G475" s="29">
        <v>1280226.27</v>
      </c>
      <c r="H475" s="29">
        <v>1280226.27</v>
      </c>
      <c r="I475" s="29">
        <v>1280226.27</v>
      </c>
      <c r="J475" s="29">
        <v>1280226.27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8">
        <v>0</v>
      </c>
      <c r="T475" s="29">
        <v>0</v>
      </c>
      <c r="U475" s="29">
        <v>0</v>
      </c>
    </row>
    <row r="476" spans="1:21" ht="13.5" customHeight="1">
      <c r="A476" s="260"/>
      <c r="B476" s="261"/>
      <c r="C476" s="20"/>
      <c r="D476" s="20" t="s">
        <v>397</v>
      </c>
      <c r="E476" s="262" t="s">
        <v>68</v>
      </c>
      <c r="F476" s="263"/>
      <c r="G476" s="31" t="s">
        <v>540</v>
      </c>
      <c r="H476" s="31" t="s">
        <v>540</v>
      </c>
      <c r="I476" s="31" t="s">
        <v>540</v>
      </c>
      <c r="J476" s="31" t="s">
        <v>540</v>
      </c>
      <c r="K476" s="31" t="s">
        <v>156</v>
      </c>
      <c r="L476" s="31" t="s">
        <v>156</v>
      </c>
      <c r="M476" s="31" t="s">
        <v>156</v>
      </c>
      <c r="N476" s="31" t="s">
        <v>156</v>
      </c>
      <c r="O476" s="31" t="s">
        <v>156</v>
      </c>
      <c r="P476" s="31" t="s">
        <v>156</v>
      </c>
      <c r="Q476" s="31" t="s">
        <v>156</v>
      </c>
      <c r="R476" s="31" t="s">
        <v>156</v>
      </c>
      <c r="S476" s="165" t="s">
        <v>156</v>
      </c>
      <c r="T476" s="31">
        <v>0</v>
      </c>
      <c r="U476" s="31" t="s">
        <v>156</v>
      </c>
    </row>
    <row r="477" spans="1:21" s="16" customFormat="1" ht="13.5" customHeight="1">
      <c r="A477" s="25"/>
      <c r="B477" s="26"/>
      <c r="C477" s="27"/>
      <c r="D477" s="27"/>
      <c r="E477" s="264"/>
      <c r="F477" s="265"/>
      <c r="G477" s="29">
        <v>193913.24</v>
      </c>
      <c r="H477" s="29">
        <v>193913.24</v>
      </c>
      <c r="I477" s="29">
        <v>193913.24</v>
      </c>
      <c r="J477" s="29">
        <v>193913.24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8">
        <v>0</v>
      </c>
      <c r="T477" s="29">
        <v>0</v>
      </c>
      <c r="U477" s="29">
        <v>0</v>
      </c>
    </row>
    <row r="478" spans="1:21" ht="13.5" customHeight="1">
      <c r="A478" s="260"/>
      <c r="B478" s="261"/>
      <c r="C478" s="20"/>
      <c r="D478" s="20" t="s">
        <v>399</v>
      </c>
      <c r="E478" s="262" t="s">
        <v>64</v>
      </c>
      <c r="F478" s="263"/>
      <c r="G478" s="31" t="s">
        <v>867</v>
      </c>
      <c r="H478" s="31" t="s">
        <v>867</v>
      </c>
      <c r="I478" s="31" t="s">
        <v>867</v>
      </c>
      <c r="J478" s="31" t="s">
        <v>867</v>
      </c>
      <c r="K478" s="31" t="s">
        <v>156</v>
      </c>
      <c r="L478" s="31" t="s">
        <v>156</v>
      </c>
      <c r="M478" s="31" t="s">
        <v>156</v>
      </c>
      <c r="N478" s="31" t="s">
        <v>156</v>
      </c>
      <c r="O478" s="31" t="s">
        <v>156</v>
      </c>
      <c r="P478" s="31" t="s">
        <v>156</v>
      </c>
      <c r="Q478" s="31" t="s">
        <v>156</v>
      </c>
      <c r="R478" s="31" t="s">
        <v>156</v>
      </c>
      <c r="S478" s="165" t="s">
        <v>156</v>
      </c>
      <c r="T478" s="31">
        <v>0</v>
      </c>
      <c r="U478" s="31" t="s">
        <v>156</v>
      </c>
    </row>
    <row r="479" spans="1:21" s="16" customFormat="1" ht="13.5" customHeight="1">
      <c r="A479" s="25"/>
      <c r="B479" s="26"/>
      <c r="C479" s="27"/>
      <c r="D479" s="27"/>
      <c r="E479" s="264"/>
      <c r="F479" s="265"/>
      <c r="G479" s="29">
        <v>204740.61</v>
      </c>
      <c r="H479" s="29">
        <v>204740.61</v>
      </c>
      <c r="I479" s="29">
        <v>204740.61</v>
      </c>
      <c r="J479" s="29">
        <v>204740.61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8">
        <v>0</v>
      </c>
      <c r="T479" s="29">
        <v>0</v>
      </c>
      <c r="U479" s="29">
        <v>0</v>
      </c>
    </row>
    <row r="480" spans="1:21" ht="13.5" customHeight="1">
      <c r="A480" s="260"/>
      <c r="B480" s="261"/>
      <c r="C480" s="20"/>
      <c r="D480" s="20" t="s">
        <v>401</v>
      </c>
      <c r="E480" s="262" t="s">
        <v>65</v>
      </c>
      <c r="F480" s="263"/>
      <c r="G480" s="31" t="s">
        <v>868</v>
      </c>
      <c r="H480" s="31" t="s">
        <v>868</v>
      </c>
      <c r="I480" s="31" t="s">
        <v>868</v>
      </c>
      <c r="J480" s="31" t="s">
        <v>868</v>
      </c>
      <c r="K480" s="31" t="s">
        <v>156</v>
      </c>
      <c r="L480" s="31" t="s">
        <v>156</v>
      </c>
      <c r="M480" s="31" t="s">
        <v>156</v>
      </c>
      <c r="N480" s="31" t="s">
        <v>156</v>
      </c>
      <c r="O480" s="31" t="s">
        <v>156</v>
      </c>
      <c r="P480" s="31" t="s">
        <v>156</v>
      </c>
      <c r="Q480" s="31" t="s">
        <v>156</v>
      </c>
      <c r="R480" s="31" t="s">
        <v>156</v>
      </c>
      <c r="S480" s="165" t="s">
        <v>156</v>
      </c>
      <c r="T480" s="31">
        <v>0</v>
      </c>
      <c r="U480" s="31" t="s">
        <v>156</v>
      </c>
    </row>
    <row r="481" spans="1:21" s="16" customFormat="1" ht="13.5" customHeight="1">
      <c r="A481" s="25"/>
      <c r="B481" s="26"/>
      <c r="C481" s="27"/>
      <c r="D481" s="27"/>
      <c r="E481" s="264"/>
      <c r="F481" s="265"/>
      <c r="G481" s="29">
        <v>29479.18</v>
      </c>
      <c r="H481" s="29">
        <v>29479.18</v>
      </c>
      <c r="I481" s="29">
        <v>29479.18</v>
      </c>
      <c r="J481" s="29">
        <v>29479.18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8">
        <v>0</v>
      </c>
      <c r="T481" s="29">
        <v>0</v>
      </c>
      <c r="U481" s="29">
        <v>0</v>
      </c>
    </row>
    <row r="482" spans="1:21" ht="13.5" customHeight="1">
      <c r="A482" s="260"/>
      <c r="B482" s="261"/>
      <c r="C482" s="20"/>
      <c r="D482" s="20" t="s">
        <v>424</v>
      </c>
      <c r="E482" s="262" t="s">
        <v>70</v>
      </c>
      <c r="F482" s="263"/>
      <c r="G482" s="31" t="s">
        <v>282</v>
      </c>
      <c r="H482" s="31" t="s">
        <v>282</v>
      </c>
      <c r="I482" s="31" t="s">
        <v>282</v>
      </c>
      <c r="J482" s="31" t="s">
        <v>282</v>
      </c>
      <c r="K482" s="31" t="s">
        <v>156</v>
      </c>
      <c r="L482" s="31" t="s">
        <v>156</v>
      </c>
      <c r="M482" s="31" t="s">
        <v>156</v>
      </c>
      <c r="N482" s="31" t="s">
        <v>156</v>
      </c>
      <c r="O482" s="31" t="s">
        <v>156</v>
      </c>
      <c r="P482" s="31" t="s">
        <v>156</v>
      </c>
      <c r="Q482" s="31" t="s">
        <v>156</v>
      </c>
      <c r="R482" s="31" t="s">
        <v>156</v>
      </c>
      <c r="S482" s="165" t="s">
        <v>156</v>
      </c>
      <c r="T482" s="31">
        <v>0</v>
      </c>
      <c r="U482" s="31" t="s">
        <v>156</v>
      </c>
    </row>
    <row r="483" spans="1:21" s="16" customFormat="1" ht="13.5" customHeight="1">
      <c r="A483" s="25"/>
      <c r="B483" s="26"/>
      <c r="C483" s="27"/>
      <c r="D483" s="27"/>
      <c r="E483" s="264"/>
      <c r="F483" s="265"/>
      <c r="G483" s="29">
        <v>3221.95</v>
      </c>
      <c r="H483" s="29">
        <v>3221.95</v>
      </c>
      <c r="I483" s="29">
        <v>3221.95</v>
      </c>
      <c r="J483" s="29">
        <v>3221.95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8">
        <v>0</v>
      </c>
      <c r="T483" s="29">
        <v>0</v>
      </c>
      <c r="U483" s="29">
        <v>0</v>
      </c>
    </row>
    <row r="484" spans="1:21" ht="15" customHeight="1">
      <c r="A484" s="260"/>
      <c r="B484" s="261"/>
      <c r="C484" s="20"/>
      <c r="D484" s="20" t="s">
        <v>365</v>
      </c>
      <c r="E484" s="262" t="s">
        <v>52</v>
      </c>
      <c r="F484" s="263"/>
      <c r="G484" s="31" t="s">
        <v>541</v>
      </c>
      <c r="H484" s="31" t="s">
        <v>541</v>
      </c>
      <c r="I484" s="31" t="s">
        <v>541</v>
      </c>
      <c r="J484" s="31" t="s">
        <v>156</v>
      </c>
      <c r="K484" s="31" t="s">
        <v>541</v>
      </c>
      <c r="L484" s="31" t="s">
        <v>156</v>
      </c>
      <c r="M484" s="31" t="s">
        <v>156</v>
      </c>
      <c r="N484" s="31" t="s">
        <v>156</v>
      </c>
      <c r="O484" s="31" t="s">
        <v>156</v>
      </c>
      <c r="P484" s="31" t="s">
        <v>156</v>
      </c>
      <c r="Q484" s="31" t="s">
        <v>156</v>
      </c>
      <c r="R484" s="31" t="s">
        <v>156</v>
      </c>
      <c r="S484" s="165" t="s">
        <v>156</v>
      </c>
      <c r="T484" s="31">
        <v>0</v>
      </c>
      <c r="U484" s="31" t="s">
        <v>156</v>
      </c>
    </row>
    <row r="485" spans="1:21" s="16" customFormat="1" ht="15" customHeight="1">
      <c r="A485" s="25"/>
      <c r="B485" s="26"/>
      <c r="C485" s="27"/>
      <c r="D485" s="27"/>
      <c r="E485" s="264"/>
      <c r="F485" s="265"/>
      <c r="G485" s="29">
        <v>69943.04</v>
      </c>
      <c r="H485" s="29">
        <v>69943.04</v>
      </c>
      <c r="I485" s="29">
        <v>69943.04</v>
      </c>
      <c r="J485" s="29">
        <v>0</v>
      </c>
      <c r="K485" s="29">
        <v>69943.04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8">
        <v>0</v>
      </c>
      <c r="T485" s="29">
        <v>0</v>
      </c>
      <c r="U485" s="29">
        <v>0</v>
      </c>
    </row>
    <row r="486" spans="1:21" ht="15.75" customHeight="1">
      <c r="A486" s="260"/>
      <c r="B486" s="261"/>
      <c r="C486" s="20"/>
      <c r="D486" s="20" t="s">
        <v>413</v>
      </c>
      <c r="E486" s="262" t="s">
        <v>81</v>
      </c>
      <c r="F486" s="263"/>
      <c r="G486" s="31" t="s">
        <v>209</v>
      </c>
      <c r="H486" s="31" t="s">
        <v>209</v>
      </c>
      <c r="I486" s="31" t="s">
        <v>209</v>
      </c>
      <c r="J486" s="31" t="s">
        <v>156</v>
      </c>
      <c r="K486" s="31" t="s">
        <v>209</v>
      </c>
      <c r="L486" s="31" t="s">
        <v>156</v>
      </c>
      <c r="M486" s="31" t="s">
        <v>156</v>
      </c>
      <c r="N486" s="31" t="s">
        <v>156</v>
      </c>
      <c r="O486" s="31" t="s">
        <v>156</v>
      </c>
      <c r="P486" s="31" t="s">
        <v>156</v>
      </c>
      <c r="Q486" s="31" t="s">
        <v>156</v>
      </c>
      <c r="R486" s="31" t="s">
        <v>156</v>
      </c>
      <c r="S486" s="165" t="s">
        <v>156</v>
      </c>
      <c r="T486" s="31">
        <v>0</v>
      </c>
      <c r="U486" s="31" t="s">
        <v>156</v>
      </c>
    </row>
    <row r="487" spans="1:21" s="16" customFormat="1" ht="14.25" customHeight="1">
      <c r="A487" s="25"/>
      <c r="B487" s="26"/>
      <c r="C487" s="27"/>
      <c r="D487" s="27"/>
      <c r="E487" s="264"/>
      <c r="F487" s="265"/>
      <c r="G487" s="29">
        <v>18142.2</v>
      </c>
      <c r="H487" s="29">
        <v>18142.2</v>
      </c>
      <c r="I487" s="29">
        <v>18142.2</v>
      </c>
      <c r="J487" s="29">
        <v>0</v>
      </c>
      <c r="K487" s="29">
        <v>18142.2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8">
        <v>0</v>
      </c>
      <c r="T487" s="29">
        <v>0</v>
      </c>
      <c r="U487" s="29">
        <v>0</v>
      </c>
    </row>
    <row r="488" spans="1:21" ht="12.75" customHeight="1">
      <c r="A488" s="260"/>
      <c r="B488" s="261"/>
      <c r="C488" s="20"/>
      <c r="D488" s="20" t="s">
        <v>489</v>
      </c>
      <c r="E488" s="262" t="s">
        <v>490</v>
      </c>
      <c r="F488" s="263"/>
      <c r="G488" s="31" t="s">
        <v>373</v>
      </c>
      <c r="H488" s="31" t="s">
        <v>373</v>
      </c>
      <c r="I488" s="31" t="s">
        <v>373</v>
      </c>
      <c r="J488" s="31" t="s">
        <v>156</v>
      </c>
      <c r="K488" s="31" t="s">
        <v>373</v>
      </c>
      <c r="L488" s="31" t="s">
        <v>156</v>
      </c>
      <c r="M488" s="31" t="s">
        <v>156</v>
      </c>
      <c r="N488" s="31" t="s">
        <v>156</v>
      </c>
      <c r="O488" s="31" t="s">
        <v>156</v>
      </c>
      <c r="P488" s="31" t="s">
        <v>156</v>
      </c>
      <c r="Q488" s="31" t="s">
        <v>156</v>
      </c>
      <c r="R488" s="31" t="s">
        <v>156</v>
      </c>
      <c r="S488" s="165" t="s">
        <v>156</v>
      </c>
      <c r="T488" s="31">
        <v>0</v>
      </c>
      <c r="U488" s="31" t="s">
        <v>156</v>
      </c>
    </row>
    <row r="489" spans="1:21" s="16" customFormat="1" ht="12.75">
      <c r="A489" s="25"/>
      <c r="B489" s="26"/>
      <c r="C489" s="27"/>
      <c r="D489" s="27"/>
      <c r="E489" s="264"/>
      <c r="F489" s="265"/>
      <c r="G489" s="29">
        <v>2000</v>
      </c>
      <c r="H489" s="29">
        <v>2000</v>
      </c>
      <c r="I489" s="29">
        <v>2000</v>
      </c>
      <c r="J489" s="29">
        <v>0</v>
      </c>
      <c r="K489" s="29">
        <v>2000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8">
        <v>0</v>
      </c>
      <c r="T489" s="29">
        <v>0</v>
      </c>
      <c r="U489" s="29">
        <v>0</v>
      </c>
    </row>
    <row r="490" spans="1:21" ht="13.5" customHeight="1">
      <c r="A490" s="260"/>
      <c r="B490" s="261"/>
      <c r="C490" s="20"/>
      <c r="D490" s="20" t="s">
        <v>372</v>
      </c>
      <c r="E490" s="262" t="s">
        <v>55</v>
      </c>
      <c r="F490" s="263"/>
      <c r="G490" s="31" t="s">
        <v>542</v>
      </c>
      <c r="H490" s="31" t="s">
        <v>542</v>
      </c>
      <c r="I490" s="31" t="s">
        <v>542</v>
      </c>
      <c r="J490" s="31" t="s">
        <v>156</v>
      </c>
      <c r="K490" s="31" t="s">
        <v>542</v>
      </c>
      <c r="L490" s="31" t="s">
        <v>156</v>
      </c>
      <c r="M490" s="31" t="s">
        <v>156</v>
      </c>
      <c r="N490" s="31" t="s">
        <v>156</v>
      </c>
      <c r="O490" s="31" t="s">
        <v>156</v>
      </c>
      <c r="P490" s="31" t="s">
        <v>156</v>
      </c>
      <c r="Q490" s="31" t="s">
        <v>156</v>
      </c>
      <c r="R490" s="31">
        <v>0</v>
      </c>
      <c r="S490" s="165" t="s">
        <v>156</v>
      </c>
      <c r="T490" s="31">
        <v>0</v>
      </c>
      <c r="U490" s="31" t="s">
        <v>156</v>
      </c>
    </row>
    <row r="491" spans="1:21" s="16" customFormat="1" ht="12.75">
      <c r="A491" s="25"/>
      <c r="B491" s="26"/>
      <c r="C491" s="27"/>
      <c r="D491" s="27"/>
      <c r="E491" s="264"/>
      <c r="F491" s="265"/>
      <c r="G491" s="29">
        <v>21994.38</v>
      </c>
      <c r="H491" s="29">
        <v>21994.38</v>
      </c>
      <c r="I491" s="29">
        <v>21994.38</v>
      </c>
      <c r="J491" s="29">
        <v>0</v>
      </c>
      <c r="K491" s="29">
        <v>21994.38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8">
        <v>0</v>
      </c>
      <c r="T491" s="29">
        <v>0</v>
      </c>
      <c r="U491" s="29">
        <v>0</v>
      </c>
    </row>
    <row r="492" spans="1:21" ht="13.5" customHeight="1">
      <c r="A492" s="260"/>
      <c r="B492" s="261"/>
      <c r="C492" s="20"/>
      <c r="D492" s="20" t="s">
        <v>367</v>
      </c>
      <c r="E492" s="262" t="s">
        <v>54</v>
      </c>
      <c r="F492" s="263"/>
      <c r="G492" s="31" t="s">
        <v>869</v>
      </c>
      <c r="H492" s="31" t="s">
        <v>869</v>
      </c>
      <c r="I492" s="31" t="s">
        <v>869</v>
      </c>
      <c r="J492" s="31" t="s">
        <v>156</v>
      </c>
      <c r="K492" s="31" t="s">
        <v>869</v>
      </c>
      <c r="L492" s="31" t="s">
        <v>156</v>
      </c>
      <c r="M492" s="31" t="s">
        <v>156</v>
      </c>
      <c r="N492" s="31" t="s">
        <v>156</v>
      </c>
      <c r="O492" s="31" t="s">
        <v>156</v>
      </c>
      <c r="P492" s="31" t="s">
        <v>156</v>
      </c>
      <c r="Q492" s="31" t="s">
        <v>156</v>
      </c>
      <c r="R492" s="31" t="s">
        <v>156</v>
      </c>
      <c r="S492" s="165" t="s">
        <v>156</v>
      </c>
      <c r="T492" s="31">
        <v>0</v>
      </c>
      <c r="U492" s="31" t="s">
        <v>156</v>
      </c>
    </row>
    <row r="493" spans="1:21" s="16" customFormat="1" ht="13.5" customHeight="1">
      <c r="A493" s="25"/>
      <c r="B493" s="26"/>
      <c r="C493" s="27"/>
      <c r="D493" s="27"/>
      <c r="E493" s="264"/>
      <c r="F493" s="265"/>
      <c r="G493" s="29">
        <v>9831.77</v>
      </c>
      <c r="H493" s="29">
        <v>9831.77</v>
      </c>
      <c r="I493" s="29">
        <v>9831.77</v>
      </c>
      <c r="J493" s="29">
        <v>0</v>
      </c>
      <c r="K493" s="29">
        <v>9831.77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8">
        <v>0</v>
      </c>
      <c r="T493" s="29">
        <v>0</v>
      </c>
      <c r="U493" s="29">
        <v>0</v>
      </c>
    </row>
    <row r="494" spans="1:21" ht="13.5" customHeight="1">
      <c r="A494" s="260"/>
      <c r="B494" s="261"/>
      <c r="C494" s="20"/>
      <c r="D494" s="20" t="s">
        <v>427</v>
      </c>
      <c r="E494" s="262" t="s">
        <v>71</v>
      </c>
      <c r="F494" s="263"/>
      <c r="G494" s="31" t="s">
        <v>543</v>
      </c>
      <c r="H494" s="31" t="s">
        <v>543</v>
      </c>
      <c r="I494" s="31" t="s">
        <v>543</v>
      </c>
      <c r="J494" s="31" t="s">
        <v>156</v>
      </c>
      <c r="K494" s="31" t="s">
        <v>543</v>
      </c>
      <c r="L494" s="31" t="s">
        <v>156</v>
      </c>
      <c r="M494" s="31" t="s">
        <v>156</v>
      </c>
      <c r="N494" s="31" t="s">
        <v>156</v>
      </c>
      <c r="O494" s="31" t="s">
        <v>156</v>
      </c>
      <c r="P494" s="31" t="s">
        <v>156</v>
      </c>
      <c r="Q494" s="31" t="s">
        <v>156</v>
      </c>
      <c r="R494" s="31" t="s">
        <v>156</v>
      </c>
      <c r="S494" s="165" t="s">
        <v>156</v>
      </c>
      <c r="T494" s="31">
        <v>0</v>
      </c>
      <c r="U494" s="31" t="s">
        <v>156</v>
      </c>
    </row>
    <row r="495" spans="1:21" s="16" customFormat="1" ht="13.5" customHeight="1">
      <c r="A495" s="25"/>
      <c r="B495" s="26"/>
      <c r="C495" s="27"/>
      <c r="D495" s="27"/>
      <c r="E495" s="264"/>
      <c r="F495" s="265"/>
      <c r="G495" s="29">
        <v>2530</v>
      </c>
      <c r="H495" s="29">
        <v>2530</v>
      </c>
      <c r="I495" s="29">
        <v>2530</v>
      </c>
      <c r="J495" s="29">
        <v>0</v>
      </c>
      <c r="K495" s="29">
        <v>2530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8">
        <v>0</v>
      </c>
      <c r="T495" s="29">
        <v>0</v>
      </c>
      <c r="U495" s="29">
        <v>0</v>
      </c>
    </row>
    <row r="496" spans="1:21" ht="13.5" customHeight="1">
      <c r="A496" s="260"/>
      <c r="B496" s="261"/>
      <c r="C496" s="20"/>
      <c r="D496" s="20" t="s">
        <v>364</v>
      </c>
      <c r="E496" s="262" t="s">
        <v>50</v>
      </c>
      <c r="F496" s="263"/>
      <c r="G496" s="31" t="s">
        <v>870</v>
      </c>
      <c r="H496" s="31" t="s">
        <v>870</v>
      </c>
      <c r="I496" s="31" t="s">
        <v>870</v>
      </c>
      <c r="J496" s="31" t="s">
        <v>156</v>
      </c>
      <c r="K496" s="31" t="s">
        <v>870</v>
      </c>
      <c r="L496" s="31" t="s">
        <v>156</v>
      </c>
      <c r="M496" s="31" t="s">
        <v>156</v>
      </c>
      <c r="N496" s="31" t="s">
        <v>156</v>
      </c>
      <c r="O496" s="31" t="s">
        <v>156</v>
      </c>
      <c r="P496" s="31" t="s">
        <v>156</v>
      </c>
      <c r="Q496" s="31">
        <v>0</v>
      </c>
      <c r="R496" s="31" t="s">
        <v>156</v>
      </c>
      <c r="S496" s="165" t="s">
        <v>156</v>
      </c>
      <c r="T496" s="31">
        <v>0</v>
      </c>
      <c r="U496" s="31" t="s">
        <v>156</v>
      </c>
    </row>
    <row r="497" spans="1:21" s="16" customFormat="1" ht="12.75">
      <c r="A497" s="25"/>
      <c r="B497" s="26"/>
      <c r="C497" s="27"/>
      <c r="D497" s="27"/>
      <c r="E497" s="264"/>
      <c r="F497" s="265"/>
      <c r="G497" s="29">
        <v>11925.63</v>
      </c>
      <c r="H497" s="29">
        <v>11925.63</v>
      </c>
      <c r="I497" s="29">
        <v>11925.63</v>
      </c>
      <c r="J497" s="29">
        <v>0</v>
      </c>
      <c r="K497" s="29">
        <v>11925.63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8">
        <v>0</v>
      </c>
      <c r="T497" s="29">
        <v>0</v>
      </c>
      <c r="U497" s="29">
        <v>0</v>
      </c>
    </row>
    <row r="498" spans="1:21" ht="13.5" customHeight="1">
      <c r="A498" s="260"/>
      <c r="B498" s="261"/>
      <c r="C498" s="20"/>
      <c r="D498" s="20" t="s">
        <v>374</v>
      </c>
      <c r="E498" s="262" t="s">
        <v>375</v>
      </c>
      <c r="F498" s="263"/>
      <c r="G498" s="31" t="s">
        <v>544</v>
      </c>
      <c r="H498" s="31" t="s">
        <v>544</v>
      </c>
      <c r="I498" s="31" t="s">
        <v>544</v>
      </c>
      <c r="J498" s="31" t="s">
        <v>156</v>
      </c>
      <c r="K498" s="31" t="s">
        <v>544</v>
      </c>
      <c r="L498" s="31" t="s">
        <v>156</v>
      </c>
      <c r="M498" s="31" t="s">
        <v>156</v>
      </c>
      <c r="N498" s="31" t="s">
        <v>156</v>
      </c>
      <c r="O498" s="31" t="s">
        <v>156</v>
      </c>
      <c r="P498" s="31" t="s">
        <v>156</v>
      </c>
      <c r="Q498" s="31" t="s">
        <v>156</v>
      </c>
      <c r="R498" s="31" t="s">
        <v>156</v>
      </c>
      <c r="S498" s="165" t="s">
        <v>156</v>
      </c>
      <c r="T498" s="31">
        <v>0</v>
      </c>
      <c r="U498" s="31" t="s">
        <v>156</v>
      </c>
    </row>
    <row r="499" spans="1:21" s="16" customFormat="1" ht="13.5" customHeight="1">
      <c r="A499" s="25"/>
      <c r="B499" s="26"/>
      <c r="C499" s="27"/>
      <c r="D499" s="27"/>
      <c r="E499" s="264"/>
      <c r="F499" s="265"/>
      <c r="G499" s="29">
        <v>875.92</v>
      </c>
      <c r="H499" s="29">
        <v>875.92</v>
      </c>
      <c r="I499" s="29">
        <v>875.92</v>
      </c>
      <c r="J499" s="29">
        <v>0</v>
      </c>
      <c r="K499" s="29">
        <v>875.92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8">
        <v>0</v>
      </c>
      <c r="T499" s="29">
        <v>0</v>
      </c>
      <c r="U499" s="29">
        <v>0</v>
      </c>
    </row>
    <row r="500" spans="1:21" ht="12.75" customHeight="1">
      <c r="A500" s="260"/>
      <c r="B500" s="261"/>
      <c r="C500" s="20"/>
      <c r="D500" s="20" t="s">
        <v>376</v>
      </c>
      <c r="E500" s="262" t="s">
        <v>377</v>
      </c>
      <c r="F500" s="263"/>
      <c r="G500" s="31" t="s">
        <v>545</v>
      </c>
      <c r="H500" s="31" t="s">
        <v>545</v>
      </c>
      <c r="I500" s="31" t="s">
        <v>545</v>
      </c>
      <c r="J500" s="31" t="s">
        <v>156</v>
      </c>
      <c r="K500" s="31" t="s">
        <v>545</v>
      </c>
      <c r="L500" s="31" t="s">
        <v>156</v>
      </c>
      <c r="M500" s="31" t="s">
        <v>156</v>
      </c>
      <c r="N500" s="31" t="s">
        <v>156</v>
      </c>
      <c r="O500" s="31" t="s">
        <v>156</v>
      </c>
      <c r="P500" s="31" t="s">
        <v>156</v>
      </c>
      <c r="Q500" s="31" t="s">
        <v>156</v>
      </c>
      <c r="R500" s="31" t="s">
        <v>156</v>
      </c>
      <c r="S500" s="165" t="s">
        <v>156</v>
      </c>
      <c r="T500" s="31">
        <v>0</v>
      </c>
      <c r="U500" s="31" t="s">
        <v>156</v>
      </c>
    </row>
    <row r="501" spans="1:21" s="16" customFormat="1" ht="20.25" customHeight="1">
      <c r="A501" s="25"/>
      <c r="B501" s="26"/>
      <c r="C501" s="27"/>
      <c r="D501" s="27"/>
      <c r="E501" s="264"/>
      <c r="F501" s="265"/>
      <c r="G501" s="29">
        <v>984.19</v>
      </c>
      <c r="H501" s="29">
        <v>984.19</v>
      </c>
      <c r="I501" s="29">
        <v>984.19</v>
      </c>
      <c r="J501" s="29">
        <v>0</v>
      </c>
      <c r="K501" s="29">
        <v>984.19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8">
        <v>0</v>
      </c>
      <c r="T501" s="29">
        <v>0</v>
      </c>
      <c r="U501" s="29">
        <v>0</v>
      </c>
    </row>
    <row r="502" spans="1:21" ht="13.5" customHeight="1">
      <c r="A502" s="260"/>
      <c r="B502" s="261"/>
      <c r="C502" s="20"/>
      <c r="D502" s="20" t="s">
        <v>415</v>
      </c>
      <c r="E502" s="262" t="s">
        <v>56</v>
      </c>
      <c r="F502" s="263"/>
      <c r="G502" s="31" t="s">
        <v>546</v>
      </c>
      <c r="H502" s="31" t="s">
        <v>546</v>
      </c>
      <c r="I502" s="31" t="s">
        <v>546</v>
      </c>
      <c r="J502" s="31" t="s">
        <v>156</v>
      </c>
      <c r="K502" s="31" t="s">
        <v>546</v>
      </c>
      <c r="L502" s="31" t="s">
        <v>156</v>
      </c>
      <c r="M502" s="31" t="s">
        <v>156</v>
      </c>
      <c r="N502" s="31" t="s">
        <v>156</v>
      </c>
      <c r="O502" s="31" t="s">
        <v>156</v>
      </c>
      <c r="P502" s="31" t="s">
        <v>156</v>
      </c>
      <c r="Q502" s="31" t="s">
        <v>156</v>
      </c>
      <c r="R502" s="31">
        <v>0</v>
      </c>
      <c r="S502" s="165" t="s">
        <v>156</v>
      </c>
      <c r="T502" s="31">
        <v>0</v>
      </c>
      <c r="U502" s="31" t="s">
        <v>156</v>
      </c>
    </row>
    <row r="503" spans="1:21" s="16" customFormat="1" ht="13.5" customHeight="1">
      <c r="A503" s="25"/>
      <c r="B503" s="26"/>
      <c r="C503" s="27"/>
      <c r="D503" s="27"/>
      <c r="E503" s="264"/>
      <c r="F503" s="265"/>
      <c r="G503" s="29">
        <v>3139.94</v>
      </c>
      <c r="H503" s="29">
        <v>3139.94</v>
      </c>
      <c r="I503" s="29">
        <v>3139.94</v>
      </c>
      <c r="J503" s="29">
        <v>0</v>
      </c>
      <c r="K503" s="29">
        <v>3139.94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8">
        <v>0</v>
      </c>
      <c r="T503" s="29">
        <v>0</v>
      </c>
      <c r="U503" s="29">
        <v>0</v>
      </c>
    </row>
    <row r="504" spans="1:21" ht="13.5" customHeight="1">
      <c r="A504" s="260"/>
      <c r="B504" s="261"/>
      <c r="C504" s="20"/>
      <c r="D504" s="20" t="s">
        <v>432</v>
      </c>
      <c r="E504" s="262" t="s">
        <v>57</v>
      </c>
      <c r="F504" s="263"/>
      <c r="G504" s="31" t="s">
        <v>547</v>
      </c>
      <c r="H504" s="31" t="s">
        <v>547</v>
      </c>
      <c r="I504" s="31" t="s">
        <v>547</v>
      </c>
      <c r="J504" s="31" t="s">
        <v>156</v>
      </c>
      <c r="K504" s="31" t="s">
        <v>547</v>
      </c>
      <c r="L504" s="31" t="s">
        <v>156</v>
      </c>
      <c r="M504" s="31" t="s">
        <v>156</v>
      </c>
      <c r="N504" s="31" t="s">
        <v>156</v>
      </c>
      <c r="O504" s="31" t="s">
        <v>156</v>
      </c>
      <c r="P504" s="31" t="s">
        <v>156</v>
      </c>
      <c r="Q504" s="31" t="s">
        <v>156</v>
      </c>
      <c r="R504" s="31" t="s">
        <v>156</v>
      </c>
      <c r="S504" s="165" t="s">
        <v>156</v>
      </c>
      <c r="T504" s="31">
        <v>0</v>
      </c>
      <c r="U504" s="31" t="s">
        <v>156</v>
      </c>
    </row>
    <row r="505" spans="1:21" s="16" customFormat="1" ht="13.5" customHeight="1">
      <c r="A505" s="25"/>
      <c r="B505" s="26"/>
      <c r="C505" s="27"/>
      <c r="D505" s="27"/>
      <c r="E505" s="264"/>
      <c r="F505" s="265"/>
      <c r="G505" s="29">
        <v>399.92</v>
      </c>
      <c r="H505" s="29">
        <v>399.92</v>
      </c>
      <c r="I505" s="29">
        <v>399.92</v>
      </c>
      <c r="J505" s="29">
        <v>0</v>
      </c>
      <c r="K505" s="29">
        <v>399.92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8">
        <v>0</v>
      </c>
      <c r="T505" s="29">
        <v>0</v>
      </c>
      <c r="U505" s="29">
        <v>0</v>
      </c>
    </row>
    <row r="506" spans="1:21" ht="12.75" customHeight="1">
      <c r="A506" s="260"/>
      <c r="B506" s="261"/>
      <c r="C506" s="20"/>
      <c r="D506" s="20" t="s">
        <v>434</v>
      </c>
      <c r="E506" s="262" t="s">
        <v>73</v>
      </c>
      <c r="F506" s="263"/>
      <c r="G506" s="31" t="s">
        <v>871</v>
      </c>
      <c r="H506" s="31" t="s">
        <v>871</v>
      </c>
      <c r="I506" s="31" t="s">
        <v>871</v>
      </c>
      <c r="J506" s="31" t="s">
        <v>156</v>
      </c>
      <c r="K506" s="31" t="s">
        <v>871</v>
      </c>
      <c r="L506" s="31" t="s">
        <v>156</v>
      </c>
      <c r="M506" s="31" t="s">
        <v>156</v>
      </c>
      <c r="N506" s="31" t="s">
        <v>156</v>
      </c>
      <c r="O506" s="31" t="s">
        <v>156</v>
      </c>
      <c r="P506" s="31" t="s">
        <v>156</v>
      </c>
      <c r="Q506" s="31" t="s">
        <v>156</v>
      </c>
      <c r="R506" s="31" t="s">
        <v>156</v>
      </c>
      <c r="S506" s="165" t="s">
        <v>156</v>
      </c>
      <c r="T506" s="31">
        <v>0</v>
      </c>
      <c r="U506" s="31" t="s">
        <v>156</v>
      </c>
    </row>
    <row r="507" spans="1:21" s="16" customFormat="1" ht="12.75">
      <c r="A507" s="25"/>
      <c r="B507" s="26"/>
      <c r="C507" s="27"/>
      <c r="D507" s="27"/>
      <c r="E507" s="264"/>
      <c r="F507" s="265"/>
      <c r="G507" s="29">
        <v>120890</v>
      </c>
      <c r="H507" s="29">
        <v>120890</v>
      </c>
      <c r="I507" s="29">
        <v>120890</v>
      </c>
      <c r="J507" s="29">
        <v>0</v>
      </c>
      <c r="K507" s="29">
        <v>120890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8">
        <v>0</v>
      </c>
      <c r="T507" s="29">
        <v>0</v>
      </c>
      <c r="U507" s="29">
        <v>0</v>
      </c>
    </row>
    <row r="508" spans="1:21" ht="12.75" customHeight="1">
      <c r="A508" s="260"/>
      <c r="B508" s="261"/>
      <c r="C508" s="20"/>
      <c r="D508" s="20" t="s">
        <v>435</v>
      </c>
      <c r="E508" s="262" t="s">
        <v>436</v>
      </c>
      <c r="F508" s="263"/>
      <c r="G508" s="31" t="s">
        <v>456</v>
      </c>
      <c r="H508" s="31" t="s">
        <v>456</v>
      </c>
      <c r="I508" s="31" t="s">
        <v>456</v>
      </c>
      <c r="J508" s="31" t="s">
        <v>156</v>
      </c>
      <c r="K508" s="31" t="s">
        <v>456</v>
      </c>
      <c r="L508" s="31" t="s">
        <v>156</v>
      </c>
      <c r="M508" s="31" t="s">
        <v>156</v>
      </c>
      <c r="N508" s="31" t="s">
        <v>156</v>
      </c>
      <c r="O508" s="31" t="s">
        <v>156</v>
      </c>
      <c r="P508" s="31" t="s">
        <v>156</v>
      </c>
      <c r="Q508" s="31" t="s">
        <v>156</v>
      </c>
      <c r="R508" s="31" t="s">
        <v>156</v>
      </c>
      <c r="S508" s="165" t="s">
        <v>156</v>
      </c>
      <c r="T508" s="31">
        <v>0</v>
      </c>
      <c r="U508" s="31" t="s">
        <v>156</v>
      </c>
    </row>
    <row r="509" spans="1:21" s="16" customFormat="1" ht="12.75">
      <c r="A509" s="25"/>
      <c r="B509" s="26"/>
      <c r="C509" s="27"/>
      <c r="D509" s="27"/>
      <c r="E509" s="264"/>
      <c r="F509" s="265"/>
      <c r="G509" s="29">
        <v>752.48</v>
      </c>
      <c r="H509" s="29">
        <v>752.48</v>
      </c>
      <c r="I509" s="29">
        <v>752.48</v>
      </c>
      <c r="J509" s="29">
        <v>0</v>
      </c>
      <c r="K509" s="29">
        <v>752.48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8">
        <v>0</v>
      </c>
      <c r="T509" s="29">
        <v>0</v>
      </c>
      <c r="U509" s="29">
        <v>0</v>
      </c>
    </row>
    <row r="510" spans="1:21" ht="13.5" customHeight="1">
      <c r="A510" s="260"/>
      <c r="B510" s="261"/>
      <c r="C510" s="20" t="s">
        <v>548</v>
      </c>
      <c r="D510" s="20"/>
      <c r="E510" s="262" t="s">
        <v>82</v>
      </c>
      <c r="F510" s="263"/>
      <c r="G510" s="31" t="s">
        <v>872</v>
      </c>
      <c r="H510" s="31" t="s">
        <v>872</v>
      </c>
      <c r="I510" s="31" t="s">
        <v>872</v>
      </c>
      <c r="J510" s="31" t="s">
        <v>873</v>
      </c>
      <c r="K510" s="31" t="s">
        <v>874</v>
      </c>
      <c r="L510" s="31" t="s">
        <v>156</v>
      </c>
      <c r="M510" s="31" t="s">
        <v>156</v>
      </c>
      <c r="N510" s="31" t="s">
        <v>156</v>
      </c>
      <c r="O510" s="31" t="s">
        <v>156</v>
      </c>
      <c r="P510" s="31" t="s">
        <v>156</v>
      </c>
      <c r="Q510" s="31" t="s">
        <v>156</v>
      </c>
      <c r="R510" s="31" t="s">
        <v>156</v>
      </c>
      <c r="S510" s="165" t="s">
        <v>156</v>
      </c>
      <c r="T510" s="31">
        <v>0</v>
      </c>
      <c r="U510" s="31" t="s">
        <v>156</v>
      </c>
    </row>
    <row r="511" spans="1:21" s="16" customFormat="1" ht="12.75">
      <c r="A511" s="25"/>
      <c r="B511" s="26"/>
      <c r="C511" s="27"/>
      <c r="D511" s="27"/>
      <c r="E511" s="264"/>
      <c r="F511" s="265"/>
      <c r="G511" s="29">
        <f>SUM(G513,G515,G517,G519,G521)</f>
        <v>149950.36</v>
      </c>
      <c r="H511" s="29">
        <f aca="true" t="shared" si="34" ref="H511:R511">SUM(H513,H515,H517,H519,H521)</f>
        <v>149950.36</v>
      </c>
      <c r="I511" s="29">
        <f t="shared" si="34"/>
        <v>149950.36</v>
      </c>
      <c r="J511" s="29">
        <f t="shared" si="34"/>
        <v>705.84</v>
      </c>
      <c r="K511" s="29">
        <f t="shared" si="34"/>
        <v>149244.52</v>
      </c>
      <c r="L511" s="29">
        <f t="shared" si="34"/>
        <v>0</v>
      </c>
      <c r="M511" s="29">
        <f t="shared" si="34"/>
        <v>0</v>
      </c>
      <c r="N511" s="29">
        <f t="shared" si="34"/>
        <v>0</v>
      </c>
      <c r="O511" s="29">
        <f t="shared" si="34"/>
        <v>0</v>
      </c>
      <c r="P511" s="29">
        <f t="shared" si="34"/>
        <v>0</v>
      </c>
      <c r="Q511" s="29">
        <f t="shared" si="34"/>
        <v>0</v>
      </c>
      <c r="R511" s="29">
        <f t="shared" si="34"/>
        <v>0</v>
      </c>
      <c r="S511" s="28">
        <v>0</v>
      </c>
      <c r="T511" s="29">
        <v>0</v>
      </c>
      <c r="U511" s="29">
        <v>0</v>
      </c>
    </row>
    <row r="512" spans="1:21" ht="12.75" customHeight="1">
      <c r="A512" s="260"/>
      <c r="B512" s="261"/>
      <c r="C512" s="20"/>
      <c r="D512" s="20" t="s">
        <v>399</v>
      </c>
      <c r="E512" s="262" t="s">
        <v>64</v>
      </c>
      <c r="F512" s="263"/>
      <c r="G512" s="31" t="s">
        <v>875</v>
      </c>
      <c r="H512" s="31" t="s">
        <v>875</v>
      </c>
      <c r="I512" s="31" t="s">
        <v>875</v>
      </c>
      <c r="J512" s="31" t="s">
        <v>875</v>
      </c>
      <c r="K512" s="31" t="s">
        <v>156</v>
      </c>
      <c r="L512" s="31" t="s">
        <v>156</v>
      </c>
      <c r="M512" s="31" t="s">
        <v>156</v>
      </c>
      <c r="N512" s="31" t="s">
        <v>156</v>
      </c>
      <c r="O512" s="31" t="s">
        <v>156</v>
      </c>
      <c r="P512" s="31" t="s">
        <v>156</v>
      </c>
      <c r="Q512" s="31" t="s">
        <v>156</v>
      </c>
      <c r="R512" s="31" t="s">
        <v>156</v>
      </c>
      <c r="S512" s="165" t="s">
        <v>156</v>
      </c>
      <c r="T512" s="31">
        <v>0</v>
      </c>
      <c r="U512" s="31" t="s">
        <v>156</v>
      </c>
    </row>
    <row r="513" spans="1:21" s="16" customFormat="1" ht="12.75">
      <c r="A513" s="25"/>
      <c r="B513" s="26"/>
      <c r="C513" s="27"/>
      <c r="D513" s="27"/>
      <c r="E513" s="264"/>
      <c r="F513" s="265"/>
      <c r="G513" s="29">
        <v>91.14</v>
      </c>
      <c r="H513" s="29">
        <v>91.14</v>
      </c>
      <c r="I513" s="29">
        <v>91.14</v>
      </c>
      <c r="J513" s="29">
        <v>91.14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8">
        <v>0</v>
      </c>
      <c r="T513" s="29">
        <v>0</v>
      </c>
      <c r="U513" s="29">
        <v>0</v>
      </c>
    </row>
    <row r="514" spans="1:21" ht="12.75" customHeight="1">
      <c r="A514" s="260"/>
      <c r="B514" s="261"/>
      <c r="C514" s="20"/>
      <c r="D514" s="20" t="s">
        <v>401</v>
      </c>
      <c r="E514" s="262" t="s">
        <v>65</v>
      </c>
      <c r="F514" s="263"/>
      <c r="G514" s="31" t="s">
        <v>876</v>
      </c>
      <c r="H514" s="31" t="s">
        <v>876</v>
      </c>
      <c r="I514" s="31" t="s">
        <v>876</v>
      </c>
      <c r="J514" s="31" t="s">
        <v>876</v>
      </c>
      <c r="K514" s="31" t="s">
        <v>156</v>
      </c>
      <c r="L514" s="31" t="s">
        <v>156</v>
      </c>
      <c r="M514" s="31" t="s">
        <v>156</v>
      </c>
      <c r="N514" s="31" t="s">
        <v>156</v>
      </c>
      <c r="O514" s="31" t="s">
        <v>156</v>
      </c>
      <c r="P514" s="31" t="s">
        <v>156</v>
      </c>
      <c r="Q514" s="31" t="s">
        <v>156</v>
      </c>
      <c r="R514" s="31" t="s">
        <v>156</v>
      </c>
      <c r="S514" s="165" t="s">
        <v>156</v>
      </c>
      <c r="T514" s="31">
        <v>0</v>
      </c>
      <c r="U514" s="31" t="s">
        <v>156</v>
      </c>
    </row>
    <row r="515" spans="1:21" s="16" customFormat="1" ht="12.75">
      <c r="A515" s="25"/>
      <c r="B515" s="26"/>
      <c r="C515" s="27"/>
      <c r="D515" s="27"/>
      <c r="E515" s="264"/>
      <c r="F515" s="265"/>
      <c r="G515" s="29">
        <v>14.7</v>
      </c>
      <c r="H515" s="29">
        <v>14.7</v>
      </c>
      <c r="I515" s="29">
        <v>14.7</v>
      </c>
      <c r="J515" s="29">
        <v>14.7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8">
        <v>0</v>
      </c>
      <c r="T515" s="29">
        <v>0</v>
      </c>
      <c r="U515" s="29">
        <v>0</v>
      </c>
    </row>
    <row r="516" spans="1:21" ht="12.75" customHeight="1">
      <c r="A516" s="260"/>
      <c r="B516" s="261"/>
      <c r="C516" s="20"/>
      <c r="D516" s="20" t="s">
        <v>424</v>
      </c>
      <c r="E516" s="262" t="s">
        <v>70</v>
      </c>
      <c r="F516" s="263"/>
      <c r="G516" s="31" t="s">
        <v>218</v>
      </c>
      <c r="H516" s="31" t="s">
        <v>218</v>
      </c>
      <c r="I516" s="31" t="s">
        <v>218</v>
      </c>
      <c r="J516" s="31" t="s">
        <v>218</v>
      </c>
      <c r="K516" s="31" t="s">
        <v>156</v>
      </c>
      <c r="L516" s="31" t="s">
        <v>156</v>
      </c>
      <c r="M516" s="31" t="s">
        <v>156</v>
      </c>
      <c r="N516" s="31" t="s">
        <v>156</v>
      </c>
      <c r="O516" s="31" t="s">
        <v>156</v>
      </c>
      <c r="P516" s="31" t="s">
        <v>156</v>
      </c>
      <c r="Q516" s="31" t="s">
        <v>156</v>
      </c>
      <c r="R516" s="31" t="s">
        <v>156</v>
      </c>
      <c r="S516" s="165" t="s">
        <v>156</v>
      </c>
      <c r="T516" s="31">
        <v>0</v>
      </c>
      <c r="U516" s="31" t="s">
        <v>156</v>
      </c>
    </row>
    <row r="517" spans="1:21" s="16" customFormat="1" ht="12.75">
      <c r="A517" s="25"/>
      <c r="B517" s="26"/>
      <c r="C517" s="27"/>
      <c r="D517" s="27"/>
      <c r="E517" s="264"/>
      <c r="F517" s="265"/>
      <c r="G517" s="29">
        <v>600</v>
      </c>
      <c r="H517" s="29">
        <v>600</v>
      </c>
      <c r="I517" s="29">
        <v>600</v>
      </c>
      <c r="J517" s="29">
        <v>600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8">
        <v>0</v>
      </c>
      <c r="T517" s="29">
        <v>0</v>
      </c>
      <c r="U517" s="29">
        <v>0</v>
      </c>
    </row>
    <row r="518" spans="1:21" ht="12.75" customHeight="1">
      <c r="A518" s="260"/>
      <c r="B518" s="261"/>
      <c r="C518" s="20"/>
      <c r="D518" s="20" t="s">
        <v>364</v>
      </c>
      <c r="E518" s="262" t="s">
        <v>50</v>
      </c>
      <c r="F518" s="263"/>
      <c r="G518" s="31" t="s">
        <v>877</v>
      </c>
      <c r="H518" s="31" t="s">
        <v>877</v>
      </c>
      <c r="I518" s="31" t="s">
        <v>877</v>
      </c>
      <c r="J518" s="31" t="s">
        <v>156</v>
      </c>
      <c r="K518" s="31" t="s">
        <v>877</v>
      </c>
      <c r="L518" s="31" t="s">
        <v>156</v>
      </c>
      <c r="M518" s="31" t="s">
        <v>156</v>
      </c>
      <c r="N518" s="31" t="s">
        <v>156</v>
      </c>
      <c r="O518" s="31" t="s">
        <v>156</v>
      </c>
      <c r="P518" s="31" t="s">
        <v>156</v>
      </c>
      <c r="Q518" s="31" t="s">
        <v>156</v>
      </c>
      <c r="R518" s="31" t="s">
        <v>156</v>
      </c>
      <c r="S518" s="165" t="s">
        <v>156</v>
      </c>
      <c r="T518" s="31">
        <v>0</v>
      </c>
      <c r="U518" s="31" t="s">
        <v>156</v>
      </c>
    </row>
    <row r="519" spans="1:21" s="16" customFormat="1" ht="12.75">
      <c r="A519" s="25"/>
      <c r="B519" s="26"/>
      <c r="C519" s="27"/>
      <c r="D519" s="27"/>
      <c r="E519" s="264"/>
      <c r="F519" s="265"/>
      <c r="G519" s="29">
        <v>149244.52</v>
      </c>
      <c r="H519" s="29">
        <v>149244.52</v>
      </c>
      <c r="I519" s="29">
        <v>149244.52</v>
      </c>
      <c r="J519" s="29">
        <v>0</v>
      </c>
      <c r="K519" s="29">
        <v>149244.52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8">
        <v>0</v>
      </c>
      <c r="T519" s="29">
        <v>0</v>
      </c>
      <c r="U519" s="29">
        <v>0</v>
      </c>
    </row>
    <row r="520" spans="1:21" ht="12.75" customHeight="1">
      <c r="A520" s="260"/>
      <c r="B520" s="261"/>
      <c r="C520" s="20"/>
      <c r="D520" s="20" t="s">
        <v>432</v>
      </c>
      <c r="E520" s="262" t="s">
        <v>57</v>
      </c>
      <c r="F520" s="263"/>
      <c r="G520" s="31" t="s">
        <v>549</v>
      </c>
      <c r="H520" s="31" t="s">
        <v>549</v>
      </c>
      <c r="I520" s="31" t="s">
        <v>549</v>
      </c>
      <c r="J520" s="31" t="s">
        <v>156</v>
      </c>
      <c r="K520" s="31" t="s">
        <v>549</v>
      </c>
      <c r="L520" s="31" t="s">
        <v>156</v>
      </c>
      <c r="M520" s="31" t="s">
        <v>156</v>
      </c>
      <c r="N520" s="31" t="s">
        <v>156</v>
      </c>
      <c r="O520" s="31" t="s">
        <v>156</v>
      </c>
      <c r="P520" s="31" t="s">
        <v>156</v>
      </c>
      <c r="Q520" s="31" t="s">
        <v>156</v>
      </c>
      <c r="R520" s="31" t="s">
        <v>156</v>
      </c>
      <c r="S520" s="165" t="s">
        <v>156</v>
      </c>
      <c r="T520" s="31">
        <v>0</v>
      </c>
      <c r="U520" s="31" t="s">
        <v>156</v>
      </c>
    </row>
    <row r="521" spans="1:21" s="16" customFormat="1" ht="12.75">
      <c r="A521" s="25"/>
      <c r="B521" s="26"/>
      <c r="C521" s="27"/>
      <c r="D521" s="27"/>
      <c r="E521" s="264"/>
      <c r="F521" s="265"/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8">
        <v>0</v>
      </c>
      <c r="T521" s="29">
        <v>0</v>
      </c>
      <c r="U521" s="29">
        <v>0</v>
      </c>
    </row>
    <row r="522" spans="1:21" ht="18.75" customHeight="1">
      <c r="A522" s="260"/>
      <c r="B522" s="261"/>
      <c r="C522" s="20" t="s">
        <v>550</v>
      </c>
      <c r="D522" s="20"/>
      <c r="E522" s="262" t="s">
        <v>83</v>
      </c>
      <c r="F522" s="263"/>
      <c r="G522" s="31" t="s">
        <v>878</v>
      </c>
      <c r="H522" s="31" t="s">
        <v>878</v>
      </c>
      <c r="I522" s="31" t="s">
        <v>878</v>
      </c>
      <c r="J522" s="31" t="s">
        <v>156</v>
      </c>
      <c r="K522" s="31" t="s">
        <v>878</v>
      </c>
      <c r="L522" s="31" t="s">
        <v>156</v>
      </c>
      <c r="M522" s="31" t="s">
        <v>156</v>
      </c>
      <c r="N522" s="31" t="s">
        <v>156</v>
      </c>
      <c r="O522" s="31" t="s">
        <v>156</v>
      </c>
      <c r="P522" s="31" t="s">
        <v>156</v>
      </c>
      <c r="Q522" s="31" t="s">
        <v>156</v>
      </c>
      <c r="R522" s="31" t="s">
        <v>156</v>
      </c>
      <c r="S522" s="165" t="s">
        <v>156</v>
      </c>
      <c r="T522" s="31">
        <v>0</v>
      </c>
      <c r="U522" s="31" t="s">
        <v>156</v>
      </c>
    </row>
    <row r="523" spans="1:21" s="16" customFormat="1" ht="16.5" customHeight="1">
      <c r="A523" s="25"/>
      <c r="B523" s="26"/>
      <c r="C523" s="27"/>
      <c r="D523" s="27"/>
      <c r="E523" s="264"/>
      <c r="F523" s="265"/>
      <c r="G523" s="29">
        <f>SUM(G525,G527,G529,G531)</f>
        <v>24382.969999999998</v>
      </c>
      <c r="H523" s="29">
        <f aca="true" t="shared" si="35" ref="H523:R523">SUM(H525,H527,H529,H531)</f>
        <v>24382.969999999998</v>
      </c>
      <c r="I523" s="29">
        <f t="shared" si="35"/>
        <v>24382.969999999998</v>
      </c>
      <c r="J523" s="29">
        <f t="shared" si="35"/>
        <v>0</v>
      </c>
      <c r="K523" s="29">
        <f t="shared" si="35"/>
        <v>24382.969999999998</v>
      </c>
      <c r="L523" s="29">
        <f t="shared" si="35"/>
        <v>0</v>
      </c>
      <c r="M523" s="29">
        <f t="shared" si="35"/>
        <v>0</v>
      </c>
      <c r="N523" s="29">
        <f t="shared" si="35"/>
        <v>0</v>
      </c>
      <c r="O523" s="29">
        <f t="shared" si="35"/>
        <v>0</v>
      </c>
      <c r="P523" s="29">
        <f t="shared" si="35"/>
        <v>0</v>
      </c>
      <c r="Q523" s="29">
        <f t="shared" si="35"/>
        <v>0</v>
      </c>
      <c r="R523" s="29">
        <f t="shared" si="35"/>
        <v>0</v>
      </c>
      <c r="S523" s="28">
        <v>0</v>
      </c>
      <c r="T523" s="29">
        <v>0</v>
      </c>
      <c r="U523" s="29">
        <v>0</v>
      </c>
    </row>
    <row r="524" spans="1:21" ht="12" customHeight="1">
      <c r="A524" s="260"/>
      <c r="B524" s="261"/>
      <c r="C524" s="20"/>
      <c r="D524" s="20" t="s">
        <v>365</v>
      </c>
      <c r="E524" s="262" t="s">
        <v>52</v>
      </c>
      <c r="F524" s="263"/>
      <c r="G524" s="31" t="s">
        <v>879</v>
      </c>
      <c r="H524" s="31" t="s">
        <v>879</v>
      </c>
      <c r="I524" s="31" t="s">
        <v>879</v>
      </c>
      <c r="J524" s="31" t="s">
        <v>156</v>
      </c>
      <c r="K524" s="31" t="s">
        <v>879</v>
      </c>
      <c r="L524" s="31" t="s">
        <v>156</v>
      </c>
      <c r="M524" s="31" t="s">
        <v>156</v>
      </c>
      <c r="N524" s="31" t="s">
        <v>156</v>
      </c>
      <c r="O524" s="31" t="s">
        <v>156</v>
      </c>
      <c r="P524" s="31" t="s">
        <v>156</v>
      </c>
      <c r="Q524" s="31" t="s">
        <v>156</v>
      </c>
      <c r="R524" s="31" t="s">
        <v>156</v>
      </c>
      <c r="S524" s="165" t="s">
        <v>156</v>
      </c>
      <c r="T524" s="31">
        <v>0</v>
      </c>
      <c r="U524" s="31" t="s">
        <v>156</v>
      </c>
    </row>
    <row r="525" spans="1:21" s="16" customFormat="1" ht="12" customHeight="1">
      <c r="A525" s="25"/>
      <c r="B525" s="26"/>
      <c r="C525" s="27"/>
      <c r="D525" s="27"/>
      <c r="E525" s="264"/>
      <c r="F525" s="265"/>
      <c r="G525" s="29">
        <v>11880.95</v>
      </c>
      <c r="H525" s="29">
        <v>11880.95</v>
      </c>
      <c r="I525" s="29">
        <v>11880.95</v>
      </c>
      <c r="J525" s="29">
        <v>0</v>
      </c>
      <c r="K525" s="29">
        <v>11880.95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8">
        <v>0</v>
      </c>
      <c r="T525" s="29">
        <v>0</v>
      </c>
      <c r="U525" s="29">
        <v>0</v>
      </c>
    </row>
    <row r="526" spans="1:21" ht="12" customHeight="1">
      <c r="A526" s="260"/>
      <c r="B526" s="261"/>
      <c r="C526" s="20"/>
      <c r="D526" s="20" t="s">
        <v>364</v>
      </c>
      <c r="E526" s="262" t="s">
        <v>50</v>
      </c>
      <c r="F526" s="263"/>
      <c r="G526" s="31" t="s">
        <v>880</v>
      </c>
      <c r="H526" s="31" t="s">
        <v>880</v>
      </c>
      <c r="I526" s="31" t="s">
        <v>880</v>
      </c>
      <c r="J526" s="31" t="s">
        <v>156</v>
      </c>
      <c r="K526" s="31" t="s">
        <v>880</v>
      </c>
      <c r="L526" s="31" t="s">
        <v>156</v>
      </c>
      <c r="M526" s="31" t="s">
        <v>156</v>
      </c>
      <c r="N526" s="31" t="s">
        <v>156</v>
      </c>
      <c r="O526" s="31">
        <v>0</v>
      </c>
      <c r="P526" s="31" t="s">
        <v>156</v>
      </c>
      <c r="Q526" s="31" t="s">
        <v>156</v>
      </c>
      <c r="R526" s="31" t="s">
        <v>156</v>
      </c>
      <c r="S526" s="165" t="s">
        <v>156</v>
      </c>
      <c r="T526" s="31">
        <v>0</v>
      </c>
      <c r="U526" s="31" t="s">
        <v>156</v>
      </c>
    </row>
    <row r="527" spans="1:21" s="16" customFormat="1" ht="12" customHeight="1">
      <c r="A527" s="25"/>
      <c r="B527" s="26"/>
      <c r="C527" s="27"/>
      <c r="D527" s="27"/>
      <c r="E527" s="264"/>
      <c r="F527" s="265"/>
      <c r="G527" s="29">
        <v>3738.65</v>
      </c>
      <c r="H527" s="29">
        <v>3738.65</v>
      </c>
      <c r="I527" s="29">
        <v>3738.65</v>
      </c>
      <c r="J527" s="29">
        <v>0</v>
      </c>
      <c r="K527" s="29">
        <v>3738.65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8">
        <v>0</v>
      </c>
      <c r="T527" s="29">
        <v>0</v>
      </c>
      <c r="U527" s="29">
        <v>0</v>
      </c>
    </row>
    <row r="528" spans="1:21" ht="13.5" customHeight="1">
      <c r="A528" s="260"/>
      <c r="B528" s="261"/>
      <c r="C528" s="20"/>
      <c r="D528" s="20" t="s">
        <v>415</v>
      </c>
      <c r="E528" s="262" t="s">
        <v>56</v>
      </c>
      <c r="F528" s="263"/>
      <c r="G528" s="31" t="s">
        <v>881</v>
      </c>
      <c r="H528" s="31" t="s">
        <v>881</v>
      </c>
      <c r="I528" s="31" t="s">
        <v>881</v>
      </c>
      <c r="J528" s="31" t="s">
        <v>156</v>
      </c>
      <c r="K528" s="31" t="s">
        <v>881</v>
      </c>
      <c r="L528" s="31" t="s">
        <v>156</v>
      </c>
      <c r="M528" s="31" t="s">
        <v>156</v>
      </c>
      <c r="N528" s="31" t="s">
        <v>156</v>
      </c>
      <c r="O528" s="31" t="s">
        <v>156</v>
      </c>
      <c r="P528" s="31" t="s">
        <v>156</v>
      </c>
      <c r="Q528" s="31" t="s">
        <v>156</v>
      </c>
      <c r="R528" s="31" t="s">
        <v>156</v>
      </c>
      <c r="S528" s="165" t="s">
        <v>156</v>
      </c>
      <c r="T528" s="31">
        <v>0</v>
      </c>
      <c r="U528" s="31" t="s">
        <v>156</v>
      </c>
    </row>
    <row r="529" spans="1:21" s="16" customFormat="1" ht="13.5" customHeight="1">
      <c r="A529" s="25"/>
      <c r="B529" s="26"/>
      <c r="C529" s="27"/>
      <c r="D529" s="27"/>
      <c r="E529" s="264"/>
      <c r="F529" s="265"/>
      <c r="G529" s="29">
        <v>2734.5</v>
      </c>
      <c r="H529" s="29">
        <v>2734.5</v>
      </c>
      <c r="I529" s="29">
        <v>2734.5</v>
      </c>
      <c r="J529" s="29">
        <v>0</v>
      </c>
      <c r="K529" s="29">
        <v>2734.5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8">
        <v>0</v>
      </c>
      <c r="T529" s="29">
        <v>0</v>
      </c>
      <c r="U529" s="29">
        <v>0</v>
      </c>
    </row>
    <row r="530" spans="1:21" ht="12.75" customHeight="1">
      <c r="A530" s="260"/>
      <c r="B530" s="261"/>
      <c r="C530" s="20"/>
      <c r="D530" s="20" t="s">
        <v>435</v>
      </c>
      <c r="E530" s="262" t="s">
        <v>436</v>
      </c>
      <c r="F530" s="263"/>
      <c r="G530" s="31" t="s">
        <v>882</v>
      </c>
      <c r="H530" s="31" t="s">
        <v>882</v>
      </c>
      <c r="I530" s="31" t="s">
        <v>882</v>
      </c>
      <c r="J530" s="31" t="s">
        <v>156</v>
      </c>
      <c r="K530" s="31" t="s">
        <v>882</v>
      </c>
      <c r="L530" s="31" t="s">
        <v>156</v>
      </c>
      <c r="M530" s="31" t="s">
        <v>156</v>
      </c>
      <c r="N530" s="31" t="s">
        <v>156</v>
      </c>
      <c r="O530" s="31" t="s">
        <v>156</v>
      </c>
      <c r="P530" s="31" t="s">
        <v>156</v>
      </c>
      <c r="Q530" s="31" t="s">
        <v>156</v>
      </c>
      <c r="R530" s="31" t="s">
        <v>156</v>
      </c>
      <c r="S530" s="165" t="s">
        <v>156</v>
      </c>
      <c r="T530" s="31">
        <v>0</v>
      </c>
      <c r="U530" s="31" t="s">
        <v>156</v>
      </c>
    </row>
    <row r="531" spans="1:21" s="16" customFormat="1" ht="12.75">
      <c r="A531" s="25"/>
      <c r="B531" s="26"/>
      <c r="C531" s="27"/>
      <c r="D531" s="27"/>
      <c r="E531" s="264"/>
      <c r="F531" s="265"/>
      <c r="G531" s="29">
        <v>6028.87</v>
      </c>
      <c r="H531" s="29">
        <v>6028.87</v>
      </c>
      <c r="I531" s="29">
        <v>6028.87</v>
      </c>
      <c r="J531" s="29">
        <v>0</v>
      </c>
      <c r="K531" s="29">
        <v>6028.87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8">
        <v>0</v>
      </c>
      <c r="T531" s="29">
        <v>0</v>
      </c>
      <c r="U531" s="29">
        <v>0</v>
      </c>
    </row>
    <row r="532" spans="1:21" ht="13.5" customHeight="1">
      <c r="A532" s="260"/>
      <c r="B532" s="261"/>
      <c r="C532" s="20" t="s">
        <v>552</v>
      </c>
      <c r="D532" s="20"/>
      <c r="E532" s="262" t="s">
        <v>4</v>
      </c>
      <c r="F532" s="263"/>
      <c r="G532" s="31" t="s">
        <v>829</v>
      </c>
      <c r="H532" s="31" t="s">
        <v>156</v>
      </c>
      <c r="I532" s="31" t="s">
        <v>156</v>
      </c>
      <c r="J532" s="31" t="s">
        <v>156</v>
      </c>
      <c r="K532" s="31" t="s">
        <v>156</v>
      </c>
      <c r="L532" s="31" t="s">
        <v>156</v>
      </c>
      <c r="M532" s="31" t="s">
        <v>156</v>
      </c>
      <c r="N532" s="31" t="s">
        <v>156</v>
      </c>
      <c r="O532" s="31" t="s">
        <v>156</v>
      </c>
      <c r="P532" s="31" t="s">
        <v>156</v>
      </c>
      <c r="Q532" s="31" t="s">
        <v>829</v>
      </c>
      <c r="R532" s="31">
        <v>623299</v>
      </c>
      <c r="S532" s="165" t="s">
        <v>829</v>
      </c>
      <c r="T532" s="31">
        <v>300000</v>
      </c>
      <c r="U532" s="31" t="s">
        <v>156</v>
      </c>
    </row>
    <row r="533" spans="1:21" s="16" customFormat="1" ht="13.5" customHeight="1">
      <c r="A533" s="25"/>
      <c r="B533" s="26"/>
      <c r="C533" s="27"/>
      <c r="D533" s="27"/>
      <c r="E533" s="264"/>
      <c r="F533" s="265"/>
      <c r="G533" s="29">
        <f>SUM(G535,G537,G539)</f>
        <v>467296.81999999995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f>SUM(Q535,Q537,Q539)</f>
        <v>467296.81999999995</v>
      </c>
      <c r="R533" s="29">
        <f>SUM(R535,R537,R539)</f>
        <v>467296.81999999995</v>
      </c>
      <c r="S533" s="28">
        <v>467296.81999999995</v>
      </c>
      <c r="T533" s="29">
        <v>0</v>
      </c>
      <c r="U533" s="29">
        <v>0</v>
      </c>
    </row>
    <row r="534" spans="1:21" ht="13.5" customHeight="1">
      <c r="A534" s="260"/>
      <c r="B534" s="261"/>
      <c r="C534" s="20"/>
      <c r="D534" s="20" t="s">
        <v>611</v>
      </c>
      <c r="E534" s="262" t="s">
        <v>53</v>
      </c>
      <c r="F534" s="263"/>
      <c r="G534" s="31" t="s">
        <v>883</v>
      </c>
      <c r="H534" s="31" t="s">
        <v>156</v>
      </c>
      <c r="I534" s="31" t="s">
        <v>156</v>
      </c>
      <c r="J534" s="31" t="s">
        <v>156</v>
      </c>
      <c r="K534" s="31" t="s">
        <v>156</v>
      </c>
      <c r="L534" s="31" t="s">
        <v>156</v>
      </c>
      <c r="M534" s="31" t="s">
        <v>156</v>
      </c>
      <c r="N534" s="31" t="s">
        <v>156</v>
      </c>
      <c r="O534" s="31" t="s">
        <v>156</v>
      </c>
      <c r="P534" s="31" t="s">
        <v>156</v>
      </c>
      <c r="Q534" s="31" t="s">
        <v>883</v>
      </c>
      <c r="R534" s="31" t="s">
        <v>883</v>
      </c>
      <c r="S534" s="165" t="s">
        <v>883</v>
      </c>
      <c r="T534" s="31">
        <v>0</v>
      </c>
      <c r="U534" s="31" t="s">
        <v>156</v>
      </c>
    </row>
    <row r="535" spans="1:21" s="16" customFormat="1" ht="13.5" customHeight="1">
      <c r="A535" s="25"/>
      <c r="B535" s="26"/>
      <c r="C535" s="27"/>
      <c r="D535" s="27"/>
      <c r="E535" s="264"/>
      <c r="F535" s="265"/>
      <c r="G535" s="29">
        <v>360650.47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360650.47</v>
      </c>
      <c r="R535" s="29">
        <v>360650.47</v>
      </c>
      <c r="S535" s="28">
        <v>360650.47</v>
      </c>
      <c r="T535" s="29">
        <v>0</v>
      </c>
      <c r="U535" s="29">
        <v>0</v>
      </c>
    </row>
    <row r="536" spans="1:21" ht="13.5" customHeight="1">
      <c r="A536" s="260"/>
      <c r="B536" s="261"/>
      <c r="C536" s="20"/>
      <c r="D536" s="20" t="s">
        <v>553</v>
      </c>
      <c r="E536" s="262" t="s">
        <v>53</v>
      </c>
      <c r="F536" s="263"/>
      <c r="G536" s="31" t="s">
        <v>884</v>
      </c>
      <c r="H536" s="31" t="s">
        <v>156</v>
      </c>
      <c r="I536" s="31" t="s">
        <v>156</v>
      </c>
      <c r="J536" s="31" t="s">
        <v>156</v>
      </c>
      <c r="K536" s="31" t="s">
        <v>156</v>
      </c>
      <c r="L536" s="31" t="s">
        <v>156</v>
      </c>
      <c r="M536" s="31" t="s">
        <v>156</v>
      </c>
      <c r="N536" s="31" t="s">
        <v>156</v>
      </c>
      <c r="O536" s="31" t="s">
        <v>156</v>
      </c>
      <c r="P536" s="31" t="s">
        <v>156</v>
      </c>
      <c r="Q536" s="31" t="s">
        <v>884</v>
      </c>
      <c r="R536" s="31" t="s">
        <v>884</v>
      </c>
      <c r="S536" s="165" t="s">
        <v>884</v>
      </c>
      <c r="T536" s="31">
        <v>0</v>
      </c>
      <c r="U536" s="31" t="s">
        <v>156</v>
      </c>
    </row>
    <row r="537" spans="1:21" s="16" customFormat="1" ht="13.5" customHeight="1">
      <c r="A537" s="25"/>
      <c r="B537" s="26"/>
      <c r="C537" s="27"/>
      <c r="D537" s="27"/>
      <c r="E537" s="264"/>
      <c r="F537" s="265"/>
      <c r="G537" s="29">
        <v>106646.35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106646.35</v>
      </c>
      <c r="R537" s="29">
        <v>106646.35</v>
      </c>
      <c r="S537" s="28">
        <v>106646.35</v>
      </c>
      <c r="T537" s="29">
        <v>0</v>
      </c>
      <c r="U537" s="29">
        <v>0</v>
      </c>
    </row>
    <row r="538" spans="1:21" ht="12.75" customHeight="1">
      <c r="A538" s="260"/>
      <c r="B538" s="261"/>
      <c r="C538" s="20"/>
      <c r="D538" s="20" t="s">
        <v>554</v>
      </c>
      <c r="E538" s="262" t="s">
        <v>555</v>
      </c>
      <c r="F538" s="263"/>
      <c r="G538" s="31" t="s">
        <v>226</v>
      </c>
      <c r="H538" s="31" t="s">
        <v>156</v>
      </c>
      <c r="I538" s="31" t="s">
        <v>156</v>
      </c>
      <c r="J538" s="31" t="s">
        <v>156</v>
      </c>
      <c r="K538" s="31" t="s">
        <v>156</v>
      </c>
      <c r="L538" s="31" t="s">
        <v>156</v>
      </c>
      <c r="M538" s="31" t="s">
        <v>156</v>
      </c>
      <c r="N538" s="31" t="s">
        <v>156</v>
      </c>
      <c r="O538" s="31" t="s">
        <v>156</v>
      </c>
      <c r="P538" s="31" t="s">
        <v>156</v>
      </c>
      <c r="Q538" s="31" t="s">
        <v>226</v>
      </c>
      <c r="R538" s="31">
        <v>0</v>
      </c>
      <c r="S538" s="165" t="s">
        <v>226</v>
      </c>
      <c r="T538" s="31">
        <v>300000</v>
      </c>
      <c r="U538" s="31" t="s">
        <v>156</v>
      </c>
    </row>
    <row r="539" spans="1:21" s="16" customFormat="1" ht="21" customHeight="1">
      <c r="A539" s="25"/>
      <c r="B539" s="26"/>
      <c r="C539" s="27"/>
      <c r="D539" s="27"/>
      <c r="E539" s="264"/>
      <c r="F539" s="265"/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8">
        <v>0</v>
      </c>
      <c r="T539" s="29">
        <v>0</v>
      </c>
      <c r="U539" s="29">
        <v>0</v>
      </c>
    </row>
    <row r="540" spans="1:21" s="15" customFormat="1" ht="13.5" customHeight="1">
      <c r="A540" s="266" t="s">
        <v>21</v>
      </c>
      <c r="B540" s="267"/>
      <c r="C540" s="23"/>
      <c r="D540" s="23"/>
      <c r="E540" s="268" t="s">
        <v>22</v>
      </c>
      <c r="F540" s="269"/>
      <c r="G540" s="24" t="s">
        <v>885</v>
      </c>
      <c r="H540" s="24" t="s">
        <v>885</v>
      </c>
      <c r="I540" s="24" t="s">
        <v>886</v>
      </c>
      <c r="J540" s="24" t="s">
        <v>887</v>
      </c>
      <c r="K540" s="24" t="s">
        <v>888</v>
      </c>
      <c r="L540" s="24" t="s">
        <v>889</v>
      </c>
      <c r="M540" s="24" t="s">
        <v>156</v>
      </c>
      <c r="N540" s="24" t="s">
        <v>156</v>
      </c>
      <c r="O540" s="24" t="s">
        <v>156</v>
      </c>
      <c r="P540" s="24" t="s">
        <v>156</v>
      </c>
      <c r="Q540" s="24" t="s">
        <v>156</v>
      </c>
      <c r="R540" s="24" t="s">
        <v>156</v>
      </c>
      <c r="S540" s="166" t="s">
        <v>156</v>
      </c>
      <c r="T540" s="24">
        <v>0</v>
      </c>
      <c r="U540" s="24" t="s">
        <v>156</v>
      </c>
    </row>
    <row r="541" spans="1:21" s="16" customFormat="1" ht="13.5" customHeight="1">
      <c r="A541" s="25"/>
      <c r="B541" s="26"/>
      <c r="C541" s="27"/>
      <c r="D541" s="27"/>
      <c r="E541" s="270"/>
      <c r="F541" s="271"/>
      <c r="G541" s="29">
        <f>SUM(G543,G547,G561,G587)</f>
        <v>56277.130000000005</v>
      </c>
      <c r="H541" s="29">
        <f aca="true" t="shared" si="36" ref="H541:R541">SUM(H543,H547,H561,H587)</f>
        <v>56277.130000000005</v>
      </c>
      <c r="I541" s="29">
        <f t="shared" si="36"/>
        <v>53277.130000000005</v>
      </c>
      <c r="J541" s="29">
        <f t="shared" si="36"/>
        <v>23250.629999999997</v>
      </c>
      <c r="K541" s="29">
        <f t="shared" si="36"/>
        <v>30026.499999999996</v>
      </c>
      <c r="L541" s="29">
        <f t="shared" si="36"/>
        <v>3000</v>
      </c>
      <c r="M541" s="29">
        <f t="shared" si="36"/>
        <v>0</v>
      </c>
      <c r="N541" s="29">
        <f t="shared" si="36"/>
        <v>0</v>
      </c>
      <c r="O541" s="29">
        <f t="shared" si="36"/>
        <v>0</v>
      </c>
      <c r="P541" s="29">
        <f t="shared" si="36"/>
        <v>0</v>
      </c>
      <c r="Q541" s="29">
        <f t="shared" si="36"/>
        <v>0</v>
      </c>
      <c r="R541" s="29">
        <f t="shared" si="36"/>
        <v>0</v>
      </c>
      <c r="S541" s="28">
        <v>0</v>
      </c>
      <c r="T541" s="29">
        <v>0</v>
      </c>
      <c r="U541" s="29">
        <v>0</v>
      </c>
    </row>
    <row r="542" spans="1:21" ht="13.5" customHeight="1">
      <c r="A542" s="260"/>
      <c r="B542" s="261"/>
      <c r="C542" s="20" t="s">
        <v>890</v>
      </c>
      <c r="D542" s="20"/>
      <c r="E542" s="262" t="s">
        <v>891</v>
      </c>
      <c r="F542" s="263"/>
      <c r="G542" s="31" t="s">
        <v>892</v>
      </c>
      <c r="H542" s="31" t="s">
        <v>892</v>
      </c>
      <c r="I542" s="31" t="s">
        <v>156</v>
      </c>
      <c r="J542" s="31" t="s">
        <v>156</v>
      </c>
      <c r="K542" s="31" t="s">
        <v>156</v>
      </c>
      <c r="L542" s="31" t="s">
        <v>892</v>
      </c>
      <c r="M542" s="31" t="s">
        <v>156</v>
      </c>
      <c r="N542" s="31" t="s">
        <v>156</v>
      </c>
      <c r="O542" s="31" t="s">
        <v>156</v>
      </c>
      <c r="P542" s="31" t="s">
        <v>156</v>
      </c>
      <c r="Q542" s="31" t="s">
        <v>156</v>
      </c>
      <c r="R542" s="31" t="s">
        <v>156</v>
      </c>
      <c r="S542" s="165" t="s">
        <v>156</v>
      </c>
      <c r="T542" s="31">
        <v>0</v>
      </c>
      <c r="U542" s="31" t="s">
        <v>156</v>
      </c>
    </row>
    <row r="543" spans="1:21" s="16" customFormat="1" ht="13.5" customHeight="1">
      <c r="A543" s="25"/>
      <c r="B543" s="26"/>
      <c r="C543" s="27"/>
      <c r="D543" s="27"/>
      <c r="E543" s="264"/>
      <c r="F543" s="265"/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8">
        <v>0</v>
      </c>
      <c r="T543" s="29">
        <v>0</v>
      </c>
      <c r="U543" s="29">
        <v>0</v>
      </c>
    </row>
    <row r="544" spans="1:21" ht="21.75" customHeight="1">
      <c r="A544" s="260"/>
      <c r="B544" s="261"/>
      <c r="C544" s="20"/>
      <c r="D544" s="20" t="s">
        <v>893</v>
      </c>
      <c r="E544" s="262" t="s">
        <v>894</v>
      </c>
      <c r="F544" s="263"/>
      <c r="G544" s="31" t="s">
        <v>892</v>
      </c>
      <c r="H544" s="31" t="s">
        <v>892</v>
      </c>
      <c r="I544" s="31" t="s">
        <v>156</v>
      </c>
      <c r="J544" s="31" t="s">
        <v>156</v>
      </c>
      <c r="K544" s="31" t="s">
        <v>156</v>
      </c>
      <c r="L544" s="31" t="s">
        <v>892</v>
      </c>
      <c r="M544" s="31" t="s">
        <v>156</v>
      </c>
      <c r="N544" s="31" t="s">
        <v>156</v>
      </c>
      <c r="O544" s="31" t="s">
        <v>156</v>
      </c>
      <c r="P544" s="31" t="s">
        <v>156</v>
      </c>
      <c r="Q544" s="31" t="s">
        <v>156</v>
      </c>
      <c r="R544" s="31" t="s">
        <v>156</v>
      </c>
      <c r="S544" s="165" t="s">
        <v>156</v>
      </c>
      <c r="T544" s="31">
        <v>0</v>
      </c>
      <c r="U544" s="31" t="s">
        <v>156</v>
      </c>
    </row>
    <row r="545" spans="1:21" s="16" customFormat="1" ht="19.5" customHeight="1">
      <c r="A545" s="25"/>
      <c r="B545" s="26"/>
      <c r="C545" s="27"/>
      <c r="D545" s="27"/>
      <c r="E545" s="264"/>
      <c r="F545" s="265"/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8">
        <v>0</v>
      </c>
      <c r="T545" s="29">
        <v>0</v>
      </c>
      <c r="U545" s="29">
        <v>0</v>
      </c>
    </row>
    <row r="546" spans="1:21" ht="15.75" customHeight="1">
      <c r="A546" s="260"/>
      <c r="B546" s="261"/>
      <c r="C546" s="20" t="s">
        <v>556</v>
      </c>
      <c r="D546" s="20"/>
      <c r="E546" s="262" t="s">
        <v>84</v>
      </c>
      <c r="F546" s="263"/>
      <c r="G546" s="31" t="s">
        <v>557</v>
      </c>
      <c r="H546" s="31" t="s">
        <v>557</v>
      </c>
      <c r="I546" s="31" t="s">
        <v>558</v>
      </c>
      <c r="J546" s="31" t="s">
        <v>156</v>
      </c>
      <c r="K546" s="31" t="s">
        <v>558</v>
      </c>
      <c r="L546" s="31" t="s">
        <v>387</v>
      </c>
      <c r="M546" s="31" t="s">
        <v>156</v>
      </c>
      <c r="N546" s="31" t="s">
        <v>156</v>
      </c>
      <c r="O546" s="31" t="s">
        <v>156</v>
      </c>
      <c r="P546" s="31" t="s">
        <v>156</v>
      </c>
      <c r="Q546" s="31" t="s">
        <v>156</v>
      </c>
      <c r="R546" s="31" t="s">
        <v>156</v>
      </c>
      <c r="S546" s="165" t="s">
        <v>156</v>
      </c>
      <c r="T546" s="31">
        <v>0</v>
      </c>
      <c r="U546" s="31" t="s">
        <v>156</v>
      </c>
    </row>
    <row r="547" spans="1:21" s="16" customFormat="1" ht="13.5" customHeight="1">
      <c r="A547" s="25"/>
      <c r="B547" s="26"/>
      <c r="C547" s="27"/>
      <c r="D547" s="27"/>
      <c r="E547" s="264"/>
      <c r="F547" s="265"/>
      <c r="G547" s="29">
        <f>SUM(G549,G551,G553,G555,G557,G559)</f>
        <v>3149.37</v>
      </c>
      <c r="H547" s="29">
        <f aca="true" t="shared" si="37" ref="H547:R547">SUM(H549,H551,H553,H555,H557,H559)</f>
        <v>3149.37</v>
      </c>
      <c r="I547" s="29">
        <f t="shared" si="37"/>
        <v>3149.37</v>
      </c>
      <c r="J547" s="29">
        <f t="shared" si="37"/>
        <v>0</v>
      </c>
      <c r="K547" s="29">
        <f t="shared" si="37"/>
        <v>3149.37</v>
      </c>
      <c r="L547" s="29">
        <f t="shared" si="37"/>
        <v>0</v>
      </c>
      <c r="M547" s="29">
        <f t="shared" si="37"/>
        <v>0</v>
      </c>
      <c r="N547" s="29">
        <f t="shared" si="37"/>
        <v>0</v>
      </c>
      <c r="O547" s="29">
        <f t="shared" si="37"/>
        <v>0</v>
      </c>
      <c r="P547" s="29">
        <f t="shared" si="37"/>
        <v>0</v>
      </c>
      <c r="Q547" s="29">
        <f t="shared" si="37"/>
        <v>0</v>
      </c>
      <c r="R547" s="29">
        <f t="shared" si="37"/>
        <v>0</v>
      </c>
      <c r="S547" s="28">
        <v>0</v>
      </c>
      <c r="T547" s="29">
        <v>0</v>
      </c>
      <c r="U547" s="29">
        <v>0</v>
      </c>
    </row>
    <row r="548" spans="1:21" ht="12.75" customHeight="1">
      <c r="A548" s="260"/>
      <c r="B548" s="261"/>
      <c r="C548" s="20"/>
      <c r="D548" s="20" t="s">
        <v>538</v>
      </c>
      <c r="E548" s="262" t="s">
        <v>539</v>
      </c>
      <c r="F548" s="263"/>
      <c r="G548" s="31" t="s">
        <v>530</v>
      </c>
      <c r="H548" s="31" t="s">
        <v>530</v>
      </c>
      <c r="I548" s="31" t="s">
        <v>156</v>
      </c>
      <c r="J548" s="31" t="s">
        <v>156</v>
      </c>
      <c r="K548" s="31" t="s">
        <v>156</v>
      </c>
      <c r="L548" s="31" t="s">
        <v>530</v>
      </c>
      <c r="M548" s="31" t="s">
        <v>156</v>
      </c>
      <c r="N548" s="31" t="s">
        <v>156</v>
      </c>
      <c r="O548" s="31" t="s">
        <v>156</v>
      </c>
      <c r="P548" s="31" t="s">
        <v>156</v>
      </c>
      <c r="Q548" s="31" t="s">
        <v>156</v>
      </c>
      <c r="R548" s="31" t="s">
        <v>156</v>
      </c>
      <c r="S548" s="165" t="s">
        <v>156</v>
      </c>
      <c r="T548" s="31">
        <v>0</v>
      </c>
      <c r="U548" s="31" t="s">
        <v>156</v>
      </c>
    </row>
    <row r="549" spans="1:21" s="16" customFormat="1" ht="12.75">
      <c r="A549" s="25"/>
      <c r="B549" s="26"/>
      <c r="C549" s="27"/>
      <c r="D549" s="27"/>
      <c r="E549" s="264"/>
      <c r="F549" s="265"/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8">
        <v>0</v>
      </c>
      <c r="T549" s="29">
        <v>0</v>
      </c>
      <c r="U549" s="29">
        <v>0</v>
      </c>
    </row>
    <row r="550" spans="1:21" ht="18" customHeight="1">
      <c r="A550" s="260"/>
      <c r="B550" s="261"/>
      <c r="C550" s="20"/>
      <c r="D550" s="20" t="s">
        <v>559</v>
      </c>
      <c r="E550" s="262" t="s">
        <v>560</v>
      </c>
      <c r="F550" s="263"/>
      <c r="G550" s="31" t="s">
        <v>282</v>
      </c>
      <c r="H550" s="31" t="s">
        <v>282</v>
      </c>
      <c r="I550" s="31" t="s">
        <v>156</v>
      </c>
      <c r="J550" s="31" t="s">
        <v>156</v>
      </c>
      <c r="K550" s="31" t="s">
        <v>156</v>
      </c>
      <c r="L550" s="31" t="s">
        <v>282</v>
      </c>
      <c r="M550" s="31" t="s">
        <v>156</v>
      </c>
      <c r="N550" s="31" t="s">
        <v>156</v>
      </c>
      <c r="O550" s="31" t="s">
        <v>156</v>
      </c>
      <c r="P550" s="31" t="s">
        <v>156</v>
      </c>
      <c r="Q550" s="31" t="s">
        <v>156</v>
      </c>
      <c r="R550" s="31" t="s">
        <v>156</v>
      </c>
      <c r="S550" s="165" t="s">
        <v>156</v>
      </c>
      <c r="T550" s="31">
        <v>0</v>
      </c>
      <c r="U550" s="31" t="s">
        <v>156</v>
      </c>
    </row>
    <row r="551" spans="1:21" s="16" customFormat="1" ht="14.25" customHeight="1">
      <c r="A551" s="25"/>
      <c r="B551" s="26"/>
      <c r="C551" s="27"/>
      <c r="D551" s="27"/>
      <c r="E551" s="264"/>
      <c r="F551" s="265"/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8">
        <v>0</v>
      </c>
      <c r="T551" s="29">
        <v>0</v>
      </c>
      <c r="U551" s="29">
        <v>0</v>
      </c>
    </row>
    <row r="552" spans="1:21" ht="13.5" customHeight="1">
      <c r="A552" s="260"/>
      <c r="B552" s="261"/>
      <c r="C552" s="20"/>
      <c r="D552" s="20" t="s">
        <v>365</v>
      </c>
      <c r="E552" s="262" t="s">
        <v>52</v>
      </c>
      <c r="F552" s="263"/>
      <c r="G552" s="31" t="s">
        <v>561</v>
      </c>
      <c r="H552" s="31" t="s">
        <v>561</v>
      </c>
      <c r="I552" s="31" t="s">
        <v>561</v>
      </c>
      <c r="J552" s="31" t="s">
        <v>156</v>
      </c>
      <c r="K552" s="31" t="s">
        <v>561</v>
      </c>
      <c r="L552" s="31" t="s">
        <v>156</v>
      </c>
      <c r="M552" s="31" t="s">
        <v>156</v>
      </c>
      <c r="N552" s="31" t="s">
        <v>156</v>
      </c>
      <c r="O552" s="31" t="s">
        <v>156</v>
      </c>
      <c r="P552" s="31" t="s">
        <v>156</v>
      </c>
      <c r="Q552" s="31" t="s">
        <v>156</v>
      </c>
      <c r="R552" s="31" t="s">
        <v>156</v>
      </c>
      <c r="S552" s="165" t="s">
        <v>156</v>
      </c>
      <c r="T552" s="31">
        <v>0</v>
      </c>
      <c r="U552" s="31" t="s">
        <v>156</v>
      </c>
    </row>
    <row r="553" spans="1:21" s="16" customFormat="1" ht="13.5" customHeight="1">
      <c r="A553" s="25"/>
      <c r="B553" s="26"/>
      <c r="C553" s="27"/>
      <c r="D553" s="27"/>
      <c r="E553" s="264"/>
      <c r="F553" s="265"/>
      <c r="G553" s="29">
        <v>1260.05</v>
      </c>
      <c r="H553" s="29">
        <v>1260.05</v>
      </c>
      <c r="I553" s="29">
        <v>1260.05</v>
      </c>
      <c r="J553" s="29">
        <v>0</v>
      </c>
      <c r="K553" s="29">
        <v>1260.05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8">
        <v>0</v>
      </c>
      <c r="T553" s="29">
        <v>0</v>
      </c>
      <c r="U553" s="29">
        <v>0</v>
      </c>
    </row>
    <row r="554" spans="1:21" ht="13.5" customHeight="1">
      <c r="A554" s="260"/>
      <c r="B554" s="261"/>
      <c r="C554" s="20"/>
      <c r="D554" s="20" t="s">
        <v>413</v>
      </c>
      <c r="E554" s="262" t="s">
        <v>81</v>
      </c>
      <c r="F554" s="263"/>
      <c r="G554" s="31" t="s">
        <v>306</v>
      </c>
      <c r="H554" s="31" t="s">
        <v>306</v>
      </c>
      <c r="I554" s="31" t="s">
        <v>306</v>
      </c>
      <c r="J554" s="31" t="s">
        <v>156</v>
      </c>
      <c r="K554" s="31" t="s">
        <v>306</v>
      </c>
      <c r="L554" s="31" t="s">
        <v>156</v>
      </c>
      <c r="M554" s="31" t="s">
        <v>156</v>
      </c>
      <c r="N554" s="31" t="s">
        <v>156</v>
      </c>
      <c r="O554" s="31" t="s">
        <v>156</v>
      </c>
      <c r="P554" s="31" t="s">
        <v>156</v>
      </c>
      <c r="Q554" s="31" t="s">
        <v>156</v>
      </c>
      <c r="R554" s="31" t="s">
        <v>156</v>
      </c>
      <c r="S554" s="165" t="s">
        <v>156</v>
      </c>
      <c r="T554" s="31">
        <v>0</v>
      </c>
      <c r="U554" s="31" t="s">
        <v>156</v>
      </c>
    </row>
    <row r="555" spans="1:21" s="16" customFormat="1" ht="13.5" customHeight="1">
      <c r="A555" s="25"/>
      <c r="B555" s="26"/>
      <c r="C555" s="27"/>
      <c r="D555" s="27"/>
      <c r="E555" s="264"/>
      <c r="F555" s="265"/>
      <c r="G555" s="29">
        <v>1439.32</v>
      </c>
      <c r="H555" s="29">
        <v>1439.32</v>
      </c>
      <c r="I555" s="29">
        <v>1439.32</v>
      </c>
      <c r="J555" s="29">
        <v>0</v>
      </c>
      <c r="K555" s="29">
        <v>1439.32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8">
        <v>0</v>
      </c>
      <c r="T555" s="29">
        <v>0</v>
      </c>
      <c r="U555" s="29">
        <v>0</v>
      </c>
    </row>
    <row r="556" spans="1:21" ht="16.5" customHeight="1">
      <c r="A556" s="260"/>
      <c r="B556" s="261"/>
      <c r="C556" s="20"/>
      <c r="D556" s="20" t="s">
        <v>364</v>
      </c>
      <c r="E556" s="262" t="s">
        <v>50</v>
      </c>
      <c r="F556" s="263"/>
      <c r="G556" s="31" t="s">
        <v>499</v>
      </c>
      <c r="H556" s="31" t="s">
        <v>499</v>
      </c>
      <c r="I556" s="31" t="s">
        <v>499</v>
      </c>
      <c r="J556" s="31" t="s">
        <v>156</v>
      </c>
      <c r="K556" s="31" t="s">
        <v>499</v>
      </c>
      <c r="L556" s="31" t="s">
        <v>156</v>
      </c>
      <c r="M556" s="31" t="s">
        <v>156</v>
      </c>
      <c r="N556" s="31" t="s">
        <v>156</v>
      </c>
      <c r="O556" s="31" t="s">
        <v>156</v>
      </c>
      <c r="P556" s="31" t="s">
        <v>156</v>
      </c>
      <c r="Q556" s="31" t="s">
        <v>156</v>
      </c>
      <c r="R556" s="31" t="s">
        <v>156</v>
      </c>
      <c r="S556" s="165" t="s">
        <v>156</v>
      </c>
      <c r="T556" s="31">
        <v>0</v>
      </c>
      <c r="U556" s="31" t="s">
        <v>156</v>
      </c>
    </row>
    <row r="557" spans="1:21" s="16" customFormat="1" ht="15" customHeight="1">
      <c r="A557" s="25"/>
      <c r="B557" s="26"/>
      <c r="C557" s="27"/>
      <c r="D557" s="27"/>
      <c r="E557" s="264"/>
      <c r="F557" s="265"/>
      <c r="G557" s="29">
        <v>450</v>
      </c>
      <c r="H557" s="29">
        <v>450</v>
      </c>
      <c r="I557" s="29">
        <v>450</v>
      </c>
      <c r="J557" s="29">
        <v>0</v>
      </c>
      <c r="K557" s="29">
        <v>450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8">
        <v>0</v>
      </c>
      <c r="T557" s="29">
        <v>0</v>
      </c>
      <c r="U557" s="29">
        <v>0</v>
      </c>
    </row>
    <row r="558" spans="1:21" ht="12.75" customHeight="1">
      <c r="A558" s="260"/>
      <c r="B558" s="261"/>
      <c r="C558" s="20"/>
      <c r="D558" s="20" t="s">
        <v>435</v>
      </c>
      <c r="E558" s="262" t="s">
        <v>436</v>
      </c>
      <c r="F558" s="263"/>
      <c r="G558" s="31" t="s">
        <v>562</v>
      </c>
      <c r="H558" s="31" t="s">
        <v>562</v>
      </c>
      <c r="I558" s="31" t="s">
        <v>562</v>
      </c>
      <c r="J558" s="31" t="s">
        <v>156</v>
      </c>
      <c r="K558" s="31" t="s">
        <v>562</v>
      </c>
      <c r="L558" s="31" t="s">
        <v>156</v>
      </c>
      <c r="M558" s="31" t="s">
        <v>156</v>
      </c>
      <c r="N558" s="31" t="s">
        <v>156</v>
      </c>
      <c r="O558" s="31" t="s">
        <v>156</v>
      </c>
      <c r="P558" s="31" t="s">
        <v>156</v>
      </c>
      <c r="Q558" s="31" t="s">
        <v>156</v>
      </c>
      <c r="R558" s="31" t="s">
        <v>156</v>
      </c>
      <c r="S558" s="165" t="s">
        <v>156</v>
      </c>
      <c r="T558" s="31">
        <v>0</v>
      </c>
      <c r="U558" s="31" t="s">
        <v>156</v>
      </c>
    </row>
    <row r="559" spans="1:21" s="16" customFormat="1" ht="12.75">
      <c r="A559" s="25"/>
      <c r="B559" s="26"/>
      <c r="C559" s="27"/>
      <c r="D559" s="27"/>
      <c r="E559" s="264"/>
      <c r="F559" s="265"/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8">
        <v>0</v>
      </c>
      <c r="T559" s="29">
        <v>0</v>
      </c>
      <c r="U559" s="29">
        <v>0</v>
      </c>
    </row>
    <row r="560" spans="1:21" ht="13.5" customHeight="1">
      <c r="A560" s="260"/>
      <c r="B560" s="261"/>
      <c r="C560" s="20" t="s">
        <v>23</v>
      </c>
      <c r="D560" s="20"/>
      <c r="E560" s="262" t="s">
        <v>24</v>
      </c>
      <c r="F560" s="263"/>
      <c r="G560" s="31" t="s">
        <v>563</v>
      </c>
      <c r="H560" s="31" t="s">
        <v>563</v>
      </c>
      <c r="I560" s="31" t="s">
        <v>563</v>
      </c>
      <c r="J560" s="31" t="s">
        <v>895</v>
      </c>
      <c r="K560" s="31" t="s">
        <v>896</v>
      </c>
      <c r="L560" s="31" t="s">
        <v>156</v>
      </c>
      <c r="M560" s="31" t="s">
        <v>156</v>
      </c>
      <c r="N560" s="31" t="s">
        <v>156</v>
      </c>
      <c r="O560" s="31" t="s">
        <v>156</v>
      </c>
      <c r="P560" s="31" t="s">
        <v>156</v>
      </c>
      <c r="Q560" s="31" t="s">
        <v>156</v>
      </c>
      <c r="R560" s="31" t="s">
        <v>156</v>
      </c>
      <c r="S560" s="165" t="s">
        <v>156</v>
      </c>
      <c r="T560" s="31">
        <v>0</v>
      </c>
      <c r="U560" s="31" t="s">
        <v>156</v>
      </c>
    </row>
    <row r="561" spans="1:21" s="16" customFormat="1" ht="13.5" customHeight="1">
      <c r="A561" s="25"/>
      <c r="B561" s="26"/>
      <c r="C561" s="27"/>
      <c r="D561" s="27"/>
      <c r="E561" s="264"/>
      <c r="F561" s="265"/>
      <c r="G561" s="29">
        <f>SUM(G563,G565,G567,G569,G571,G573,G575,G577,G579,G581,G583,G585)</f>
        <v>49837.840000000004</v>
      </c>
      <c r="H561" s="29">
        <f aca="true" t="shared" si="38" ref="H561:R561">SUM(H563,H565,H567,H569,H571,H573,H575,H577,H579,H581,H583,H585)</f>
        <v>49837.840000000004</v>
      </c>
      <c r="I561" s="29">
        <f t="shared" si="38"/>
        <v>49837.840000000004</v>
      </c>
      <c r="J561" s="29">
        <f t="shared" si="38"/>
        <v>22960.71</v>
      </c>
      <c r="K561" s="29">
        <f t="shared" si="38"/>
        <v>26877.129999999997</v>
      </c>
      <c r="L561" s="29">
        <f t="shared" si="38"/>
        <v>0</v>
      </c>
      <c r="M561" s="29">
        <f t="shared" si="38"/>
        <v>0</v>
      </c>
      <c r="N561" s="29">
        <f t="shared" si="38"/>
        <v>0</v>
      </c>
      <c r="O561" s="29">
        <f t="shared" si="38"/>
        <v>0</v>
      </c>
      <c r="P561" s="29">
        <f t="shared" si="38"/>
        <v>0</v>
      </c>
      <c r="Q561" s="29">
        <f t="shared" si="38"/>
        <v>0</v>
      </c>
      <c r="R561" s="29">
        <f t="shared" si="38"/>
        <v>0</v>
      </c>
      <c r="S561" s="28">
        <v>0</v>
      </c>
      <c r="T561" s="29">
        <v>0</v>
      </c>
      <c r="U561" s="29">
        <v>0</v>
      </c>
    </row>
    <row r="562" spans="1:21" ht="13.5" customHeight="1">
      <c r="A562" s="260"/>
      <c r="B562" s="261"/>
      <c r="C562" s="20"/>
      <c r="D562" s="20" t="s">
        <v>399</v>
      </c>
      <c r="E562" s="262" t="s">
        <v>64</v>
      </c>
      <c r="F562" s="263"/>
      <c r="G562" s="31" t="s">
        <v>564</v>
      </c>
      <c r="H562" s="31" t="s">
        <v>564</v>
      </c>
      <c r="I562" s="31" t="s">
        <v>564</v>
      </c>
      <c r="J562" s="31" t="s">
        <v>564</v>
      </c>
      <c r="K562" s="31" t="s">
        <v>156</v>
      </c>
      <c r="L562" s="31" t="s">
        <v>156</v>
      </c>
      <c r="M562" s="31" t="s">
        <v>156</v>
      </c>
      <c r="N562" s="31" t="s">
        <v>156</v>
      </c>
      <c r="O562" s="31" t="s">
        <v>156</v>
      </c>
      <c r="P562" s="31" t="s">
        <v>156</v>
      </c>
      <c r="Q562" s="31" t="s">
        <v>156</v>
      </c>
      <c r="R562" s="31" t="s">
        <v>156</v>
      </c>
      <c r="S562" s="165" t="s">
        <v>156</v>
      </c>
      <c r="T562" s="31">
        <v>0</v>
      </c>
      <c r="U562" s="31" t="s">
        <v>156</v>
      </c>
    </row>
    <row r="563" spans="1:21" s="16" customFormat="1" ht="13.5" customHeight="1">
      <c r="A563" s="25"/>
      <c r="B563" s="26"/>
      <c r="C563" s="27"/>
      <c r="D563" s="27"/>
      <c r="E563" s="264"/>
      <c r="F563" s="265"/>
      <c r="G563" s="29">
        <v>552.9</v>
      </c>
      <c r="H563" s="29">
        <v>552.9</v>
      </c>
      <c r="I563" s="29">
        <v>552.9</v>
      </c>
      <c r="J563" s="29">
        <v>552.9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8">
        <v>0</v>
      </c>
      <c r="T563" s="29">
        <v>0</v>
      </c>
      <c r="U563" s="29">
        <v>0</v>
      </c>
    </row>
    <row r="564" spans="1:21" ht="13.5" customHeight="1">
      <c r="A564" s="260"/>
      <c r="B564" s="261"/>
      <c r="C564" s="20"/>
      <c r="D564" s="20" t="s">
        <v>401</v>
      </c>
      <c r="E564" s="262" t="s">
        <v>65</v>
      </c>
      <c r="F564" s="263"/>
      <c r="G564" s="31" t="s">
        <v>565</v>
      </c>
      <c r="H564" s="31" t="s">
        <v>565</v>
      </c>
      <c r="I564" s="31" t="s">
        <v>565</v>
      </c>
      <c r="J564" s="31" t="s">
        <v>565</v>
      </c>
      <c r="K564" s="31" t="s">
        <v>156</v>
      </c>
      <c r="L564" s="31" t="s">
        <v>156</v>
      </c>
      <c r="M564" s="31" t="s">
        <v>156</v>
      </c>
      <c r="N564" s="31" t="s">
        <v>156</v>
      </c>
      <c r="O564" s="31" t="s">
        <v>156</v>
      </c>
      <c r="P564" s="31" t="s">
        <v>156</v>
      </c>
      <c r="Q564" s="31" t="s">
        <v>156</v>
      </c>
      <c r="R564" s="31" t="s">
        <v>156</v>
      </c>
      <c r="S564" s="165" t="s">
        <v>156</v>
      </c>
      <c r="T564" s="31">
        <v>0</v>
      </c>
      <c r="U564" s="31" t="s">
        <v>156</v>
      </c>
    </row>
    <row r="565" spans="1:21" s="16" customFormat="1" ht="13.5" customHeight="1">
      <c r="A565" s="25"/>
      <c r="B565" s="26"/>
      <c r="C565" s="27"/>
      <c r="D565" s="27"/>
      <c r="E565" s="264"/>
      <c r="F565" s="265"/>
      <c r="G565" s="29">
        <v>10.58</v>
      </c>
      <c r="H565" s="29">
        <v>10.58</v>
      </c>
      <c r="I565" s="29">
        <v>10.58</v>
      </c>
      <c r="J565" s="29">
        <v>10.58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8">
        <v>0</v>
      </c>
      <c r="T565" s="29">
        <v>0</v>
      </c>
      <c r="U565" s="29">
        <v>0</v>
      </c>
    </row>
    <row r="566" spans="1:21" ht="12.75" customHeight="1">
      <c r="A566" s="260"/>
      <c r="B566" s="261"/>
      <c r="C566" s="20"/>
      <c r="D566" s="20" t="s">
        <v>424</v>
      </c>
      <c r="E566" s="262" t="s">
        <v>70</v>
      </c>
      <c r="F566" s="263"/>
      <c r="G566" s="31" t="s">
        <v>897</v>
      </c>
      <c r="H566" s="31" t="s">
        <v>897</v>
      </c>
      <c r="I566" s="31" t="s">
        <v>897</v>
      </c>
      <c r="J566" s="31" t="s">
        <v>897</v>
      </c>
      <c r="K566" s="31" t="s">
        <v>156</v>
      </c>
      <c r="L566" s="31" t="s">
        <v>156</v>
      </c>
      <c r="M566" s="31" t="s">
        <v>156</v>
      </c>
      <c r="N566" s="31" t="s">
        <v>156</v>
      </c>
      <c r="O566" s="31" t="s">
        <v>156</v>
      </c>
      <c r="P566" s="31" t="s">
        <v>156</v>
      </c>
      <c r="Q566" s="31" t="s">
        <v>156</v>
      </c>
      <c r="R566" s="31" t="s">
        <v>156</v>
      </c>
      <c r="S566" s="165" t="s">
        <v>156</v>
      </c>
      <c r="T566" s="31">
        <v>0</v>
      </c>
      <c r="U566" s="31" t="s">
        <v>156</v>
      </c>
    </row>
    <row r="567" spans="1:21" s="16" customFormat="1" ht="12.75">
      <c r="A567" s="25"/>
      <c r="B567" s="26"/>
      <c r="C567" s="27"/>
      <c r="D567" s="27"/>
      <c r="E567" s="264"/>
      <c r="F567" s="265"/>
      <c r="G567" s="29">
        <v>22397.23</v>
      </c>
      <c r="H567" s="29">
        <v>22397.23</v>
      </c>
      <c r="I567" s="29">
        <v>22397.23</v>
      </c>
      <c r="J567" s="29">
        <v>22397.23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8">
        <v>0</v>
      </c>
      <c r="T567" s="29">
        <v>0</v>
      </c>
      <c r="U567" s="29">
        <v>0</v>
      </c>
    </row>
    <row r="568" spans="1:21" ht="13.5" customHeight="1">
      <c r="A568" s="260"/>
      <c r="B568" s="261"/>
      <c r="C568" s="20"/>
      <c r="D568" s="20" t="s">
        <v>365</v>
      </c>
      <c r="E568" s="262" t="s">
        <v>52</v>
      </c>
      <c r="F568" s="263"/>
      <c r="G568" s="31" t="s">
        <v>898</v>
      </c>
      <c r="H568" s="31" t="s">
        <v>898</v>
      </c>
      <c r="I568" s="31" t="s">
        <v>898</v>
      </c>
      <c r="J568" s="31" t="s">
        <v>156</v>
      </c>
      <c r="K568" s="31" t="s">
        <v>898</v>
      </c>
      <c r="L568" s="31" t="s">
        <v>156</v>
      </c>
      <c r="M568" s="31" t="s">
        <v>156</v>
      </c>
      <c r="N568" s="31" t="s">
        <v>156</v>
      </c>
      <c r="O568" s="31" t="s">
        <v>156</v>
      </c>
      <c r="P568" s="31" t="s">
        <v>156</v>
      </c>
      <c r="Q568" s="31" t="s">
        <v>156</v>
      </c>
      <c r="R568" s="31" t="s">
        <v>156</v>
      </c>
      <c r="S568" s="165" t="s">
        <v>156</v>
      </c>
      <c r="T568" s="31">
        <v>0</v>
      </c>
      <c r="U568" s="31" t="s">
        <v>156</v>
      </c>
    </row>
    <row r="569" spans="1:21" s="16" customFormat="1" ht="13.5" customHeight="1">
      <c r="A569" s="25"/>
      <c r="B569" s="26"/>
      <c r="C569" s="27"/>
      <c r="D569" s="27"/>
      <c r="E569" s="264"/>
      <c r="F569" s="265"/>
      <c r="G569" s="29">
        <v>4191.47</v>
      </c>
      <c r="H569" s="29">
        <v>4191.47</v>
      </c>
      <c r="I569" s="29">
        <v>4191.47</v>
      </c>
      <c r="J569" s="29">
        <v>0</v>
      </c>
      <c r="K569" s="29">
        <v>4191.47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8">
        <v>0</v>
      </c>
      <c r="T569" s="29">
        <v>0</v>
      </c>
      <c r="U569" s="29">
        <v>0</v>
      </c>
    </row>
    <row r="570" spans="1:21" ht="13.5" customHeight="1">
      <c r="A570" s="260"/>
      <c r="B570" s="261"/>
      <c r="C570" s="20"/>
      <c r="D570" s="20" t="s">
        <v>413</v>
      </c>
      <c r="E570" s="262" t="s">
        <v>81</v>
      </c>
      <c r="F570" s="263"/>
      <c r="G570" s="31" t="s">
        <v>306</v>
      </c>
      <c r="H570" s="31" t="s">
        <v>306</v>
      </c>
      <c r="I570" s="31" t="s">
        <v>306</v>
      </c>
      <c r="J570" s="31" t="s">
        <v>156</v>
      </c>
      <c r="K570" s="31" t="s">
        <v>306</v>
      </c>
      <c r="L570" s="31" t="s">
        <v>156</v>
      </c>
      <c r="M570" s="31" t="s">
        <v>156</v>
      </c>
      <c r="N570" s="31" t="s">
        <v>156</v>
      </c>
      <c r="O570" s="31" t="s">
        <v>156</v>
      </c>
      <c r="P570" s="31" t="s">
        <v>156</v>
      </c>
      <c r="Q570" s="31" t="s">
        <v>156</v>
      </c>
      <c r="R570" s="31" t="s">
        <v>156</v>
      </c>
      <c r="S570" s="165" t="s">
        <v>156</v>
      </c>
      <c r="T570" s="31">
        <v>0</v>
      </c>
      <c r="U570" s="31" t="s">
        <v>156</v>
      </c>
    </row>
    <row r="571" spans="1:21" s="16" customFormat="1" ht="13.5" customHeight="1">
      <c r="A571" s="25"/>
      <c r="B571" s="26"/>
      <c r="C571" s="27"/>
      <c r="D571" s="27"/>
      <c r="E571" s="264"/>
      <c r="F571" s="265"/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8">
        <v>0</v>
      </c>
      <c r="T571" s="29">
        <v>0</v>
      </c>
      <c r="U571" s="29">
        <v>0</v>
      </c>
    </row>
    <row r="572" spans="1:21" ht="13.5" customHeight="1">
      <c r="A572" s="260"/>
      <c r="B572" s="261"/>
      <c r="C572" s="20"/>
      <c r="D572" s="20" t="s">
        <v>372</v>
      </c>
      <c r="E572" s="262" t="s">
        <v>55</v>
      </c>
      <c r="F572" s="263"/>
      <c r="G572" s="31" t="s">
        <v>566</v>
      </c>
      <c r="H572" s="31" t="s">
        <v>566</v>
      </c>
      <c r="I572" s="31" t="s">
        <v>566</v>
      </c>
      <c r="J572" s="31" t="s">
        <v>156</v>
      </c>
      <c r="K572" s="31" t="s">
        <v>566</v>
      </c>
      <c r="L572" s="31" t="s">
        <v>156</v>
      </c>
      <c r="M572" s="31" t="s">
        <v>156</v>
      </c>
      <c r="N572" s="31" t="s">
        <v>156</v>
      </c>
      <c r="O572" s="31" t="s">
        <v>156</v>
      </c>
      <c r="P572" s="31" t="s">
        <v>156</v>
      </c>
      <c r="Q572" s="31" t="s">
        <v>156</v>
      </c>
      <c r="R572" s="31" t="s">
        <v>156</v>
      </c>
      <c r="S572" s="165" t="s">
        <v>156</v>
      </c>
      <c r="T572" s="31">
        <v>0</v>
      </c>
      <c r="U572" s="31" t="s">
        <v>156</v>
      </c>
    </row>
    <row r="573" spans="1:21" s="16" customFormat="1" ht="13.5" customHeight="1">
      <c r="A573" s="25"/>
      <c r="B573" s="26"/>
      <c r="C573" s="27"/>
      <c r="D573" s="27"/>
      <c r="E573" s="264"/>
      <c r="F573" s="265"/>
      <c r="G573" s="29">
        <v>502.79</v>
      </c>
      <c r="H573" s="29">
        <v>502.79</v>
      </c>
      <c r="I573" s="29">
        <v>502.79</v>
      </c>
      <c r="J573" s="29">
        <v>0</v>
      </c>
      <c r="K573" s="29">
        <v>502.79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8">
        <v>0</v>
      </c>
      <c r="T573" s="29">
        <v>0</v>
      </c>
      <c r="U573" s="29">
        <v>0</v>
      </c>
    </row>
    <row r="574" spans="1:21" ht="13.5" customHeight="1">
      <c r="A574" s="260"/>
      <c r="B574" s="261"/>
      <c r="C574" s="20"/>
      <c r="D574" s="20" t="s">
        <v>367</v>
      </c>
      <c r="E574" s="262" t="s">
        <v>54</v>
      </c>
      <c r="F574" s="263"/>
      <c r="G574" s="31" t="s">
        <v>425</v>
      </c>
      <c r="H574" s="31" t="s">
        <v>425</v>
      </c>
      <c r="I574" s="31" t="s">
        <v>425</v>
      </c>
      <c r="J574" s="31" t="s">
        <v>156</v>
      </c>
      <c r="K574" s="31" t="s">
        <v>425</v>
      </c>
      <c r="L574" s="31" t="s">
        <v>156</v>
      </c>
      <c r="M574" s="31" t="s">
        <v>156</v>
      </c>
      <c r="N574" s="31" t="s">
        <v>156</v>
      </c>
      <c r="O574" s="31" t="s">
        <v>156</v>
      </c>
      <c r="P574" s="31" t="s">
        <v>156</v>
      </c>
      <c r="Q574" s="31" t="s">
        <v>156</v>
      </c>
      <c r="R574" s="31" t="s">
        <v>156</v>
      </c>
      <c r="S574" s="165" t="s">
        <v>156</v>
      </c>
      <c r="T574" s="31">
        <v>0</v>
      </c>
      <c r="U574" s="31" t="s">
        <v>156</v>
      </c>
    </row>
    <row r="575" spans="1:21" s="16" customFormat="1" ht="12.75">
      <c r="A575" s="25"/>
      <c r="B575" s="26"/>
      <c r="C575" s="27"/>
      <c r="D575" s="27"/>
      <c r="E575" s="264"/>
      <c r="F575" s="265"/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8">
        <v>0</v>
      </c>
      <c r="T575" s="29">
        <v>0</v>
      </c>
      <c r="U575" s="29">
        <v>0</v>
      </c>
    </row>
    <row r="576" spans="1:21" ht="13.5" customHeight="1">
      <c r="A576" s="260"/>
      <c r="B576" s="261"/>
      <c r="C576" s="20"/>
      <c r="D576" s="20" t="s">
        <v>364</v>
      </c>
      <c r="E576" s="262" t="s">
        <v>50</v>
      </c>
      <c r="F576" s="263"/>
      <c r="G576" s="31" t="s">
        <v>899</v>
      </c>
      <c r="H576" s="31" t="s">
        <v>899</v>
      </c>
      <c r="I576" s="31" t="s">
        <v>899</v>
      </c>
      <c r="J576" s="31" t="s">
        <v>156</v>
      </c>
      <c r="K576" s="31" t="s">
        <v>899</v>
      </c>
      <c r="L576" s="31" t="s">
        <v>156</v>
      </c>
      <c r="M576" s="31" t="s">
        <v>156</v>
      </c>
      <c r="N576" s="31" t="s">
        <v>156</v>
      </c>
      <c r="O576" s="31" t="s">
        <v>156</v>
      </c>
      <c r="P576" s="31" t="s">
        <v>156</v>
      </c>
      <c r="Q576" s="31" t="s">
        <v>156</v>
      </c>
      <c r="R576" s="31" t="s">
        <v>156</v>
      </c>
      <c r="S576" s="165" t="s">
        <v>156</v>
      </c>
      <c r="T576" s="31">
        <v>0</v>
      </c>
      <c r="U576" s="31" t="s">
        <v>156</v>
      </c>
    </row>
    <row r="577" spans="1:21" s="16" customFormat="1" ht="12.75">
      <c r="A577" s="25"/>
      <c r="B577" s="26"/>
      <c r="C577" s="27"/>
      <c r="D577" s="27"/>
      <c r="E577" s="264"/>
      <c r="F577" s="265"/>
      <c r="G577" s="29">
        <v>20387.06</v>
      </c>
      <c r="H577" s="29">
        <v>20387.06</v>
      </c>
      <c r="I577" s="29">
        <v>20387.06</v>
      </c>
      <c r="J577" s="29">
        <v>0</v>
      </c>
      <c r="K577" s="29">
        <v>20387.06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8">
        <v>0</v>
      </c>
      <c r="T577" s="29">
        <v>0</v>
      </c>
      <c r="U577" s="29">
        <v>0</v>
      </c>
    </row>
    <row r="578" spans="1:21" ht="13.5" customHeight="1">
      <c r="A578" s="260"/>
      <c r="B578" s="261"/>
      <c r="C578" s="20"/>
      <c r="D578" s="20" t="s">
        <v>374</v>
      </c>
      <c r="E578" s="262" t="s">
        <v>375</v>
      </c>
      <c r="F578" s="263"/>
      <c r="G578" s="31" t="s">
        <v>567</v>
      </c>
      <c r="H578" s="31" t="s">
        <v>567</v>
      </c>
      <c r="I578" s="31" t="s">
        <v>567</v>
      </c>
      <c r="J578" s="31" t="s">
        <v>156</v>
      </c>
      <c r="K578" s="31" t="s">
        <v>567</v>
      </c>
      <c r="L578" s="31" t="s">
        <v>156</v>
      </c>
      <c r="M578" s="31" t="s">
        <v>156</v>
      </c>
      <c r="N578" s="31" t="s">
        <v>156</v>
      </c>
      <c r="O578" s="31" t="s">
        <v>156</v>
      </c>
      <c r="P578" s="31" t="s">
        <v>156</v>
      </c>
      <c r="Q578" s="31" t="s">
        <v>156</v>
      </c>
      <c r="R578" s="31" t="s">
        <v>156</v>
      </c>
      <c r="S578" s="165" t="s">
        <v>156</v>
      </c>
      <c r="T578" s="31">
        <v>0</v>
      </c>
      <c r="U578" s="31" t="s">
        <v>156</v>
      </c>
    </row>
    <row r="579" spans="1:21" s="16" customFormat="1" ht="13.5" customHeight="1">
      <c r="A579" s="25"/>
      <c r="B579" s="26"/>
      <c r="C579" s="27"/>
      <c r="D579" s="27"/>
      <c r="E579" s="264"/>
      <c r="F579" s="265"/>
      <c r="G579" s="29">
        <v>656.82</v>
      </c>
      <c r="H579" s="29">
        <v>656.82</v>
      </c>
      <c r="I579" s="29">
        <v>656.82</v>
      </c>
      <c r="J579" s="29">
        <v>0</v>
      </c>
      <c r="K579" s="29">
        <v>656.82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8">
        <v>0</v>
      </c>
      <c r="T579" s="29">
        <v>0</v>
      </c>
      <c r="U579" s="29">
        <v>0</v>
      </c>
    </row>
    <row r="580" spans="1:21" ht="12.75" customHeight="1">
      <c r="A580" s="260"/>
      <c r="B580" s="261"/>
      <c r="C580" s="20"/>
      <c r="D580" s="20" t="s">
        <v>376</v>
      </c>
      <c r="E580" s="262" t="s">
        <v>377</v>
      </c>
      <c r="F580" s="263"/>
      <c r="G580" s="31" t="s">
        <v>214</v>
      </c>
      <c r="H580" s="31" t="s">
        <v>214</v>
      </c>
      <c r="I580" s="31" t="s">
        <v>214</v>
      </c>
      <c r="J580" s="31" t="s">
        <v>156</v>
      </c>
      <c r="K580" s="31" t="s">
        <v>214</v>
      </c>
      <c r="L580" s="31" t="s">
        <v>156</v>
      </c>
      <c r="M580" s="31" t="s">
        <v>156</v>
      </c>
      <c r="N580" s="31" t="s">
        <v>156</v>
      </c>
      <c r="O580" s="31" t="s">
        <v>156</v>
      </c>
      <c r="P580" s="31" t="s">
        <v>156</v>
      </c>
      <c r="Q580" s="31" t="s">
        <v>156</v>
      </c>
      <c r="R580" s="31" t="s">
        <v>156</v>
      </c>
      <c r="S580" s="165" t="s">
        <v>156</v>
      </c>
      <c r="T580" s="31">
        <v>0</v>
      </c>
      <c r="U580" s="31" t="s">
        <v>156</v>
      </c>
    </row>
    <row r="581" spans="1:21" s="16" customFormat="1" ht="14.25" customHeight="1">
      <c r="A581" s="25"/>
      <c r="B581" s="26"/>
      <c r="C581" s="27"/>
      <c r="D581" s="27"/>
      <c r="E581" s="264"/>
      <c r="F581" s="265"/>
      <c r="G581" s="29">
        <v>250.19</v>
      </c>
      <c r="H581" s="29">
        <v>250.19</v>
      </c>
      <c r="I581" s="29">
        <v>250.19</v>
      </c>
      <c r="J581" s="29">
        <v>0</v>
      </c>
      <c r="K581" s="29">
        <v>250.19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8">
        <v>0</v>
      </c>
      <c r="T581" s="29">
        <v>0</v>
      </c>
      <c r="U581" s="29">
        <v>0</v>
      </c>
    </row>
    <row r="582" spans="1:21" ht="13.5" customHeight="1">
      <c r="A582" s="260"/>
      <c r="B582" s="261"/>
      <c r="C582" s="20"/>
      <c r="D582" s="20" t="s">
        <v>415</v>
      </c>
      <c r="E582" s="262" t="s">
        <v>56</v>
      </c>
      <c r="F582" s="263"/>
      <c r="G582" s="31" t="s">
        <v>568</v>
      </c>
      <c r="H582" s="31" t="s">
        <v>568</v>
      </c>
      <c r="I582" s="31" t="s">
        <v>568</v>
      </c>
      <c r="J582" s="31" t="s">
        <v>156</v>
      </c>
      <c r="K582" s="31" t="s">
        <v>568</v>
      </c>
      <c r="L582" s="31" t="s">
        <v>156</v>
      </c>
      <c r="M582" s="31" t="s">
        <v>156</v>
      </c>
      <c r="N582" s="31" t="s">
        <v>156</v>
      </c>
      <c r="O582" s="31" t="s">
        <v>156</v>
      </c>
      <c r="P582" s="31" t="s">
        <v>156</v>
      </c>
      <c r="Q582" s="31" t="s">
        <v>156</v>
      </c>
      <c r="R582" s="31" t="s">
        <v>156</v>
      </c>
      <c r="S582" s="165" t="s">
        <v>156</v>
      </c>
      <c r="T582" s="31">
        <v>0</v>
      </c>
      <c r="U582" s="31" t="s">
        <v>156</v>
      </c>
    </row>
    <row r="583" spans="1:21" s="16" customFormat="1" ht="13.5" customHeight="1">
      <c r="A583" s="25"/>
      <c r="B583" s="26"/>
      <c r="C583" s="27"/>
      <c r="D583" s="27"/>
      <c r="E583" s="264"/>
      <c r="F583" s="265"/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8">
        <v>0</v>
      </c>
      <c r="T583" s="29">
        <v>0</v>
      </c>
      <c r="U583" s="29">
        <v>0</v>
      </c>
    </row>
    <row r="584" spans="1:21" ht="15" customHeight="1">
      <c r="A584" s="260"/>
      <c r="B584" s="261"/>
      <c r="C584" s="20"/>
      <c r="D584" s="20" t="s">
        <v>435</v>
      </c>
      <c r="E584" s="262" t="s">
        <v>436</v>
      </c>
      <c r="F584" s="263"/>
      <c r="G584" s="31" t="s">
        <v>373</v>
      </c>
      <c r="H584" s="31" t="s">
        <v>373</v>
      </c>
      <c r="I584" s="31" t="s">
        <v>373</v>
      </c>
      <c r="J584" s="31" t="s">
        <v>156</v>
      </c>
      <c r="K584" s="31" t="s">
        <v>373</v>
      </c>
      <c r="L584" s="31" t="s">
        <v>156</v>
      </c>
      <c r="M584" s="31" t="s">
        <v>156</v>
      </c>
      <c r="N584" s="31" t="s">
        <v>156</v>
      </c>
      <c r="O584" s="31" t="s">
        <v>156</v>
      </c>
      <c r="P584" s="31" t="s">
        <v>156</v>
      </c>
      <c r="Q584" s="31" t="s">
        <v>156</v>
      </c>
      <c r="R584" s="31" t="s">
        <v>156</v>
      </c>
      <c r="S584" s="165" t="s">
        <v>156</v>
      </c>
      <c r="T584" s="31">
        <v>0</v>
      </c>
      <c r="U584" s="31" t="s">
        <v>156</v>
      </c>
    </row>
    <row r="585" spans="1:21" s="16" customFormat="1" ht="14.25" customHeight="1">
      <c r="A585" s="25"/>
      <c r="B585" s="26"/>
      <c r="C585" s="27"/>
      <c r="D585" s="27"/>
      <c r="E585" s="264"/>
      <c r="F585" s="265"/>
      <c r="G585" s="29">
        <v>888.8</v>
      </c>
      <c r="H585" s="29">
        <v>888.8</v>
      </c>
      <c r="I585" s="29">
        <v>888.8</v>
      </c>
      <c r="J585" s="29">
        <v>0</v>
      </c>
      <c r="K585" s="29">
        <v>888.8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8">
        <v>0</v>
      </c>
      <c r="T585" s="29">
        <v>0</v>
      </c>
      <c r="U585" s="29">
        <v>0</v>
      </c>
    </row>
    <row r="586" spans="1:21" ht="13.5" customHeight="1">
      <c r="A586" s="260"/>
      <c r="B586" s="261"/>
      <c r="C586" s="20" t="s">
        <v>268</v>
      </c>
      <c r="D586" s="20"/>
      <c r="E586" s="262" t="s">
        <v>4</v>
      </c>
      <c r="F586" s="263"/>
      <c r="G586" s="31" t="s">
        <v>452</v>
      </c>
      <c r="H586" s="31" t="s">
        <v>452</v>
      </c>
      <c r="I586" s="31" t="s">
        <v>214</v>
      </c>
      <c r="J586" s="31" t="s">
        <v>569</v>
      </c>
      <c r="K586" s="31" t="s">
        <v>900</v>
      </c>
      <c r="L586" s="31" t="s">
        <v>190</v>
      </c>
      <c r="M586" s="31" t="s">
        <v>156</v>
      </c>
      <c r="N586" s="31" t="s">
        <v>156</v>
      </c>
      <c r="O586" s="31" t="s">
        <v>156</v>
      </c>
      <c r="P586" s="31" t="s">
        <v>156</v>
      </c>
      <c r="Q586" s="31" t="s">
        <v>156</v>
      </c>
      <c r="R586" s="31" t="s">
        <v>156</v>
      </c>
      <c r="S586" s="165" t="s">
        <v>156</v>
      </c>
      <c r="T586" s="31">
        <v>0</v>
      </c>
      <c r="U586" s="31" t="s">
        <v>156</v>
      </c>
    </row>
    <row r="587" spans="1:21" s="16" customFormat="1" ht="13.5" customHeight="1">
      <c r="A587" s="25"/>
      <c r="B587" s="26"/>
      <c r="C587" s="27"/>
      <c r="D587" s="27"/>
      <c r="E587" s="264"/>
      <c r="F587" s="265"/>
      <c r="G587" s="29">
        <f>SUM(G589,G591,G593,G595,G597)</f>
        <v>3289.92</v>
      </c>
      <c r="H587" s="29">
        <f aca="true" t="shared" si="39" ref="H587:R587">SUM(H589,H591,H593,H595,H597)</f>
        <v>3289.92</v>
      </c>
      <c r="I587" s="29">
        <f t="shared" si="39"/>
        <v>289.91999999999996</v>
      </c>
      <c r="J587" s="29">
        <f t="shared" si="39"/>
        <v>289.91999999999996</v>
      </c>
      <c r="K587" s="29">
        <f t="shared" si="39"/>
        <v>0</v>
      </c>
      <c r="L587" s="29">
        <f t="shared" si="39"/>
        <v>3000</v>
      </c>
      <c r="M587" s="29">
        <f t="shared" si="39"/>
        <v>0</v>
      </c>
      <c r="N587" s="29">
        <f t="shared" si="39"/>
        <v>0</v>
      </c>
      <c r="O587" s="29">
        <f t="shared" si="39"/>
        <v>0</v>
      </c>
      <c r="P587" s="29">
        <f t="shared" si="39"/>
        <v>0</v>
      </c>
      <c r="Q587" s="29">
        <f t="shared" si="39"/>
        <v>0</v>
      </c>
      <c r="R587" s="29">
        <f t="shared" si="39"/>
        <v>0</v>
      </c>
      <c r="S587" s="28">
        <v>0</v>
      </c>
      <c r="T587" s="29">
        <v>0</v>
      </c>
      <c r="U587" s="29">
        <v>0</v>
      </c>
    </row>
    <row r="588" spans="1:21" ht="12.75" customHeight="1">
      <c r="A588" s="260"/>
      <c r="B588" s="261"/>
      <c r="C588" s="20"/>
      <c r="D588" s="20" t="s">
        <v>559</v>
      </c>
      <c r="E588" s="262" t="s">
        <v>560</v>
      </c>
      <c r="F588" s="263"/>
      <c r="G588" s="31" t="s">
        <v>190</v>
      </c>
      <c r="H588" s="31" t="s">
        <v>190</v>
      </c>
      <c r="I588" s="31" t="s">
        <v>156</v>
      </c>
      <c r="J588" s="31" t="s">
        <v>156</v>
      </c>
      <c r="K588" s="31" t="s">
        <v>156</v>
      </c>
      <c r="L588" s="31" t="s">
        <v>190</v>
      </c>
      <c r="M588" s="31" t="s">
        <v>156</v>
      </c>
      <c r="N588" s="31" t="s">
        <v>156</v>
      </c>
      <c r="O588" s="31" t="s">
        <v>156</v>
      </c>
      <c r="P588" s="31" t="s">
        <v>156</v>
      </c>
      <c r="Q588" s="31" t="s">
        <v>156</v>
      </c>
      <c r="R588" s="31" t="s">
        <v>156</v>
      </c>
      <c r="S588" s="165" t="s">
        <v>156</v>
      </c>
      <c r="T588" s="31">
        <v>0</v>
      </c>
      <c r="U588" s="31" t="s">
        <v>156</v>
      </c>
    </row>
    <row r="589" spans="1:21" s="16" customFormat="1" ht="12.75">
      <c r="A589" s="25"/>
      <c r="B589" s="26"/>
      <c r="C589" s="27"/>
      <c r="D589" s="27"/>
      <c r="E589" s="264"/>
      <c r="F589" s="265"/>
      <c r="G589" s="29">
        <v>3000</v>
      </c>
      <c r="H589" s="29">
        <v>3000</v>
      </c>
      <c r="I589" s="29">
        <v>0</v>
      </c>
      <c r="J589" s="29">
        <v>0</v>
      </c>
      <c r="K589" s="29">
        <v>0</v>
      </c>
      <c r="L589" s="29">
        <v>3000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8">
        <v>0</v>
      </c>
      <c r="T589" s="29">
        <v>0</v>
      </c>
      <c r="U589" s="29">
        <v>0</v>
      </c>
    </row>
    <row r="590" spans="1:21" ht="13.5" customHeight="1">
      <c r="A590" s="260"/>
      <c r="B590" s="261"/>
      <c r="C590" s="20"/>
      <c r="D590" s="20" t="s">
        <v>395</v>
      </c>
      <c r="E590" s="262" t="s">
        <v>63</v>
      </c>
      <c r="F590" s="263"/>
      <c r="G590" s="31" t="s">
        <v>570</v>
      </c>
      <c r="H590" s="31" t="s">
        <v>570</v>
      </c>
      <c r="I590" s="31" t="s">
        <v>570</v>
      </c>
      <c r="J590" s="31" t="s">
        <v>570</v>
      </c>
      <c r="K590" s="31" t="s">
        <v>156</v>
      </c>
      <c r="L590" s="31" t="s">
        <v>156</v>
      </c>
      <c r="M590" s="31" t="s">
        <v>156</v>
      </c>
      <c r="N590" s="31" t="s">
        <v>156</v>
      </c>
      <c r="O590" s="31" t="s">
        <v>156</v>
      </c>
      <c r="P590" s="31" t="s">
        <v>156</v>
      </c>
      <c r="Q590" s="31" t="s">
        <v>156</v>
      </c>
      <c r="R590" s="31" t="s">
        <v>156</v>
      </c>
      <c r="S590" s="165" t="s">
        <v>156</v>
      </c>
      <c r="T590" s="31">
        <v>0</v>
      </c>
      <c r="U590" s="31" t="s">
        <v>156</v>
      </c>
    </row>
    <row r="591" spans="1:21" s="16" customFormat="1" ht="13.5" customHeight="1">
      <c r="A591" s="25"/>
      <c r="B591" s="26"/>
      <c r="C591" s="27"/>
      <c r="D591" s="27"/>
      <c r="E591" s="264"/>
      <c r="F591" s="265"/>
      <c r="G591" s="29">
        <v>246.25</v>
      </c>
      <c r="H591" s="29">
        <v>246.25</v>
      </c>
      <c r="I591" s="29">
        <v>246.25</v>
      </c>
      <c r="J591" s="29">
        <v>246.25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8">
        <v>0</v>
      </c>
      <c r="T591" s="29">
        <v>0</v>
      </c>
      <c r="U591" s="29">
        <v>0</v>
      </c>
    </row>
    <row r="592" spans="1:21" ht="13.5" customHeight="1">
      <c r="A592" s="260"/>
      <c r="B592" s="261"/>
      <c r="C592" s="20"/>
      <c r="D592" s="20" t="s">
        <v>399</v>
      </c>
      <c r="E592" s="262" t="s">
        <v>64</v>
      </c>
      <c r="F592" s="263"/>
      <c r="G592" s="31" t="s">
        <v>571</v>
      </c>
      <c r="H592" s="31" t="s">
        <v>571</v>
      </c>
      <c r="I592" s="31" t="s">
        <v>571</v>
      </c>
      <c r="J592" s="31" t="s">
        <v>571</v>
      </c>
      <c r="K592" s="31" t="s">
        <v>156</v>
      </c>
      <c r="L592" s="31" t="s">
        <v>156</v>
      </c>
      <c r="M592" s="31" t="s">
        <v>156</v>
      </c>
      <c r="N592" s="31" t="s">
        <v>156</v>
      </c>
      <c r="O592" s="31" t="s">
        <v>156</v>
      </c>
      <c r="P592" s="31" t="s">
        <v>156</v>
      </c>
      <c r="Q592" s="31" t="s">
        <v>156</v>
      </c>
      <c r="R592" s="31" t="s">
        <v>156</v>
      </c>
      <c r="S592" s="165" t="s">
        <v>156</v>
      </c>
      <c r="T592" s="31">
        <v>0</v>
      </c>
      <c r="U592" s="31" t="s">
        <v>156</v>
      </c>
    </row>
    <row r="593" spans="1:21" s="16" customFormat="1" ht="13.5" customHeight="1">
      <c r="A593" s="25"/>
      <c r="B593" s="26"/>
      <c r="C593" s="27"/>
      <c r="D593" s="27"/>
      <c r="E593" s="264"/>
      <c r="F593" s="265"/>
      <c r="G593" s="29">
        <v>37.65</v>
      </c>
      <c r="H593" s="29">
        <v>37.65</v>
      </c>
      <c r="I593" s="29">
        <v>37.65</v>
      </c>
      <c r="J593" s="29">
        <v>37.65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8">
        <v>0</v>
      </c>
      <c r="T593" s="29">
        <v>0</v>
      </c>
      <c r="U593" s="29">
        <v>0</v>
      </c>
    </row>
    <row r="594" spans="1:21" ht="13.5" customHeight="1">
      <c r="A594" s="260"/>
      <c r="B594" s="261"/>
      <c r="C594" s="20"/>
      <c r="D594" s="20" t="s">
        <v>401</v>
      </c>
      <c r="E594" s="262" t="s">
        <v>65</v>
      </c>
      <c r="F594" s="263"/>
      <c r="G594" s="31" t="s">
        <v>572</v>
      </c>
      <c r="H594" s="31" t="s">
        <v>572</v>
      </c>
      <c r="I594" s="31" t="s">
        <v>572</v>
      </c>
      <c r="J594" s="31" t="s">
        <v>572</v>
      </c>
      <c r="K594" s="31" t="s">
        <v>156</v>
      </c>
      <c r="L594" s="31" t="s">
        <v>156</v>
      </c>
      <c r="M594" s="31" t="s">
        <v>156</v>
      </c>
      <c r="N594" s="31" t="s">
        <v>156</v>
      </c>
      <c r="O594" s="31" t="s">
        <v>156</v>
      </c>
      <c r="P594" s="31" t="s">
        <v>156</v>
      </c>
      <c r="Q594" s="31" t="s">
        <v>156</v>
      </c>
      <c r="R594" s="31" t="s">
        <v>156</v>
      </c>
      <c r="S594" s="165" t="s">
        <v>156</v>
      </c>
      <c r="T594" s="31">
        <v>0</v>
      </c>
      <c r="U594" s="31" t="s">
        <v>156</v>
      </c>
    </row>
    <row r="595" spans="1:21" s="16" customFormat="1" ht="13.5" customHeight="1">
      <c r="A595" s="25"/>
      <c r="B595" s="26"/>
      <c r="C595" s="27"/>
      <c r="D595" s="27"/>
      <c r="E595" s="264"/>
      <c r="F595" s="265"/>
      <c r="G595" s="29">
        <v>6.02</v>
      </c>
      <c r="H595" s="29">
        <v>6.02</v>
      </c>
      <c r="I595" s="29">
        <v>6.02</v>
      </c>
      <c r="J595" s="29">
        <v>6.02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8">
        <v>0</v>
      </c>
      <c r="T595" s="29">
        <v>0</v>
      </c>
      <c r="U595" s="29">
        <v>0</v>
      </c>
    </row>
    <row r="596" spans="1:21" ht="13.5" customHeight="1">
      <c r="A596" s="260"/>
      <c r="B596" s="261"/>
      <c r="C596" s="20"/>
      <c r="D596" s="20" t="s">
        <v>365</v>
      </c>
      <c r="E596" s="262" t="s">
        <v>52</v>
      </c>
      <c r="F596" s="263"/>
      <c r="G596" s="31" t="s">
        <v>900</v>
      </c>
      <c r="H596" s="31" t="s">
        <v>900</v>
      </c>
      <c r="I596" s="31" t="s">
        <v>900</v>
      </c>
      <c r="J596" s="31" t="s">
        <v>156</v>
      </c>
      <c r="K596" s="31" t="s">
        <v>900</v>
      </c>
      <c r="L596" s="31" t="s">
        <v>156</v>
      </c>
      <c r="M596" s="31" t="s">
        <v>156</v>
      </c>
      <c r="N596" s="31" t="s">
        <v>156</v>
      </c>
      <c r="O596" s="31" t="s">
        <v>156</v>
      </c>
      <c r="P596" s="31" t="s">
        <v>156</v>
      </c>
      <c r="Q596" s="31" t="s">
        <v>156</v>
      </c>
      <c r="R596" s="31" t="s">
        <v>156</v>
      </c>
      <c r="S596" s="165" t="s">
        <v>156</v>
      </c>
      <c r="T596" s="31">
        <v>0</v>
      </c>
      <c r="U596" s="31" t="s">
        <v>156</v>
      </c>
    </row>
    <row r="597" spans="1:21" s="16" customFormat="1" ht="13.5" customHeight="1">
      <c r="A597" s="25"/>
      <c r="B597" s="26"/>
      <c r="C597" s="27"/>
      <c r="D597" s="27"/>
      <c r="E597" s="264"/>
      <c r="F597" s="265"/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8">
        <v>0</v>
      </c>
      <c r="T597" s="29">
        <v>0</v>
      </c>
      <c r="U597" s="29">
        <v>0</v>
      </c>
    </row>
    <row r="598" spans="1:21" s="15" customFormat="1" ht="13.5" customHeight="1">
      <c r="A598" s="266" t="s">
        <v>269</v>
      </c>
      <c r="B598" s="267"/>
      <c r="C598" s="23"/>
      <c r="D598" s="23"/>
      <c r="E598" s="268" t="s">
        <v>25</v>
      </c>
      <c r="F598" s="269"/>
      <c r="G598" s="24" t="s">
        <v>901</v>
      </c>
      <c r="H598" s="24" t="s">
        <v>901</v>
      </c>
      <c r="I598" s="24" t="s">
        <v>902</v>
      </c>
      <c r="J598" s="24" t="s">
        <v>903</v>
      </c>
      <c r="K598" s="24" t="s">
        <v>904</v>
      </c>
      <c r="L598" s="24" t="s">
        <v>245</v>
      </c>
      <c r="M598" s="24" t="s">
        <v>905</v>
      </c>
      <c r="N598" s="24" t="s">
        <v>156</v>
      </c>
      <c r="O598" s="24" t="s">
        <v>156</v>
      </c>
      <c r="P598" s="24" t="s">
        <v>156</v>
      </c>
      <c r="Q598" s="24" t="s">
        <v>156</v>
      </c>
      <c r="R598" s="24" t="s">
        <v>156</v>
      </c>
      <c r="S598" s="166" t="s">
        <v>156</v>
      </c>
      <c r="T598" s="24">
        <v>0</v>
      </c>
      <c r="U598" s="24" t="s">
        <v>156</v>
      </c>
    </row>
    <row r="599" spans="1:21" s="16" customFormat="1" ht="13.5" customHeight="1">
      <c r="A599" s="25"/>
      <c r="B599" s="26"/>
      <c r="C599" s="27"/>
      <c r="D599" s="27"/>
      <c r="E599" s="270"/>
      <c r="F599" s="271"/>
      <c r="G599" s="29">
        <f>SUM(G601,G633,G637,G643,G647,G651,G689,G697)</f>
        <v>2878786.3099999996</v>
      </c>
      <c r="H599" s="29">
        <f aca="true" t="shared" si="40" ref="H599:R599">SUM(H601,H633,H637,H643,H647,H651,H689,H697)</f>
        <v>2878786.3099999996</v>
      </c>
      <c r="I599" s="29">
        <f t="shared" si="40"/>
        <v>537260.25</v>
      </c>
      <c r="J599" s="29">
        <f t="shared" si="40"/>
        <v>451108.13</v>
      </c>
      <c r="K599" s="29">
        <f t="shared" si="40"/>
        <v>86152.12</v>
      </c>
      <c r="L599" s="29">
        <f t="shared" si="40"/>
        <v>10000</v>
      </c>
      <c r="M599" s="29">
        <f t="shared" si="40"/>
        <v>2331526.06</v>
      </c>
      <c r="N599" s="29">
        <f t="shared" si="40"/>
        <v>0</v>
      </c>
      <c r="O599" s="29">
        <f t="shared" si="40"/>
        <v>0</v>
      </c>
      <c r="P599" s="29">
        <f t="shared" si="40"/>
        <v>0</v>
      </c>
      <c r="Q599" s="29">
        <f t="shared" si="40"/>
        <v>0</v>
      </c>
      <c r="R599" s="29">
        <f t="shared" si="40"/>
        <v>0</v>
      </c>
      <c r="S599" s="28">
        <v>0</v>
      </c>
      <c r="T599" s="29">
        <v>0</v>
      </c>
      <c r="U599" s="29">
        <v>0</v>
      </c>
    </row>
    <row r="600" spans="1:21" ht="12.75" customHeight="1">
      <c r="A600" s="260"/>
      <c r="B600" s="261"/>
      <c r="C600" s="20" t="s">
        <v>270</v>
      </c>
      <c r="D600" s="20"/>
      <c r="E600" s="262" t="s">
        <v>271</v>
      </c>
      <c r="F600" s="263"/>
      <c r="G600" s="31" t="s">
        <v>906</v>
      </c>
      <c r="H600" s="31" t="s">
        <v>906</v>
      </c>
      <c r="I600" s="31" t="s">
        <v>907</v>
      </c>
      <c r="J600" s="31" t="s">
        <v>573</v>
      </c>
      <c r="K600" s="31" t="s">
        <v>908</v>
      </c>
      <c r="L600" s="31" t="s">
        <v>156</v>
      </c>
      <c r="M600" s="31" t="s">
        <v>574</v>
      </c>
      <c r="N600" s="31" t="s">
        <v>156</v>
      </c>
      <c r="O600" s="31" t="s">
        <v>156</v>
      </c>
      <c r="P600" s="31" t="s">
        <v>156</v>
      </c>
      <c r="Q600" s="31" t="s">
        <v>156</v>
      </c>
      <c r="R600" s="31" t="s">
        <v>156</v>
      </c>
      <c r="S600" s="165" t="s">
        <v>156</v>
      </c>
      <c r="T600" s="31">
        <v>0</v>
      </c>
      <c r="U600" s="31" t="s">
        <v>156</v>
      </c>
    </row>
    <row r="601" spans="1:21" s="16" customFormat="1" ht="12.75">
      <c r="A601" s="25"/>
      <c r="B601" s="26"/>
      <c r="C601" s="27"/>
      <c r="D601" s="27"/>
      <c r="E601" s="264"/>
      <c r="F601" s="265"/>
      <c r="G601" s="29">
        <f>SUM(G603,G605,G607,G609,G611,G613,G615,G617,G619,G621,G623,G625,G627,G629,G631)</f>
        <v>1813936.1499999994</v>
      </c>
      <c r="H601" s="29">
        <f aca="true" t="shared" si="41" ref="H601:R601">SUM(H603,H605,H607,H609,H611,H613,H615,H617,H619,H621,H623,H625,H627,H629,H631)</f>
        <v>1813936.1499999994</v>
      </c>
      <c r="I601" s="29">
        <f t="shared" si="41"/>
        <v>122705.84999999999</v>
      </c>
      <c r="J601" s="29">
        <f t="shared" si="41"/>
        <v>97727.58</v>
      </c>
      <c r="K601" s="29">
        <f t="shared" si="41"/>
        <v>24978.27</v>
      </c>
      <c r="L601" s="29">
        <f t="shared" si="41"/>
        <v>0</v>
      </c>
      <c r="M601" s="29">
        <f t="shared" si="41"/>
        <v>1691230.3</v>
      </c>
      <c r="N601" s="29">
        <f t="shared" si="41"/>
        <v>0</v>
      </c>
      <c r="O601" s="29">
        <f t="shared" si="41"/>
        <v>0</v>
      </c>
      <c r="P601" s="29">
        <f t="shared" si="41"/>
        <v>0</v>
      </c>
      <c r="Q601" s="29">
        <f t="shared" si="41"/>
        <v>0</v>
      </c>
      <c r="R601" s="29">
        <f t="shared" si="41"/>
        <v>0</v>
      </c>
      <c r="S601" s="28">
        <v>0</v>
      </c>
      <c r="T601" s="29">
        <v>0</v>
      </c>
      <c r="U601" s="29">
        <v>0</v>
      </c>
    </row>
    <row r="602" spans="1:21" ht="26.25" customHeight="1">
      <c r="A602" s="260"/>
      <c r="B602" s="261"/>
      <c r="C602" s="20"/>
      <c r="D602" s="20" t="s">
        <v>277</v>
      </c>
      <c r="E602" s="262" t="s">
        <v>575</v>
      </c>
      <c r="F602" s="263"/>
      <c r="G602" s="31" t="s">
        <v>279</v>
      </c>
      <c r="H602" s="31" t="s">
        <v>279</v>
      </c>
      <c r="I602" s="31" t="s">
        <v>279</v>
      </c>
      <c r="J602" s="31" t="s">
        <v>156</v>
      </c>
      <c r="K602" s="31" t="s">
        <v>279</v>
      </c>
      <c r="L602" s="31" t="s">
        <v>156</v>
      </c>
      <c r="M602" s="31" t="s">
        <v>156</v>
      </c>
      <c r="N602" s="31" t="s">
        <v>156</v>
      </c>
      <c r="O602" s="31" t="s">
        <v>156</v>
      </c>
      <c r="P602" s="31" t="s">
        <v>156</v>
      </c>
      <c r="Q602" s="31" t="s">
        <v>156</v>
      </c>
      <c r="R602" s="31" t="s">
        <v>156</v>
      </c>
      <c r="S602" s="165" t="s">
        <v>156</v>
      </c>
      <c r="T602" s="31">
        <v>0</v>
      </c>
      <c r="U602" s="31" t="s">
        <v>156</v>
      </c>
    </row>
    <row r="603" spans="1:21" s="16" customFormat="1" ht="22.5" customHeight="1">
      <c r="A603" s="25"/>
      <c r="B603" s="26"/>
      <c r="C603" s="27"/>
      <c r="D603" s="27"/>
      <c r="E603" s="264"/>
      <c r="F603" s="265"/>
      <c r="G603" s="29">
        <v>8260.8</v>
      </c>
      <c r="H603" s="29">
        <v>8260.8</v>
      </c>
      <c r="I603" s="29">
        <v>8260.8</v>
      </c>
      <c r="J603" s="29">
        <v>0</v>
      </c>
      <c r="K603" s="29">
        <v>8260.8</v>
      </c>
      <c r="L603" s="29">
        <v>0</v>
      </c>
      <c r="M603" s="29">
        <v>0</v>
      </c>
      <c r="N603" s="29">
        <v>0</v>
      </c>
      <c r="O603" s="29">
        <v>0</v>
      </c>
      <c r="P603" s="29">
        <v>0</v>
      </c>
      <c r="Q603" s="29">
        <v>0</v>
      </c>
      <c r="R603" s="29">
        <v>0</v>
      </c>
      <c r="S603" s="28">
        <v>0</v>
      </c>
      <c r="T603" s="29">
        <v>0</v>
      </c>
      <c r="U603" s="29">
        <v>0</v>
      </c>
    </row>
    <row r="604" spans="1:21" ht="13.5" customHeight="1">
      <c r="A604" s="260"/>
      <c r="B604" s="261"/>
      <c r="C604" s="20"/>
      <c r="D604" s="20" t="s">
        <v>576</v>
      </c>
      <c r="E604" s="262" t="s">
        <v>85</v>
      </c>
      <c r="F604" s="263"/>
      <c r="G604" s="31" t="s">
        <v>574</v>
      </c>
      <c r="H604" s="31" t="s">
        <v>574</v>
      </c>
      <c r="I604" s="31" t="s">
        <v>156</v>
      </c>
      <c r="J604" s="31" t="s">
        <v>156</v>
      </c>
      <c r="K604" s="31" t="s">
        <v>156</v>
      </c>
      <c r="L604" s="31" t="s">
        <v>156</v>
      </c>
      <c r="M604" s="31" t="s">
        <v>574</v>
      </c>
      <c r="N604" s="31" t="s">
        <v>156</v>
      </c>
      <c r="O604" s="31" t="s">
        <v>156</v>
      </c>
      <c r="P604" s="31" t="s">
        <v>156</v>
      </c>
      <c r="Q604" s="31" t="s">
        <v>156</v>
      </c>
      <c r="R604" s="31" t="s">
        <v>156</v>
      </c>
      <c r="S604" s="165" t="s">
        <v>156</v>
      </c>
      <c r="T604" s="31">
        <v>0</v>
      </c>
      <c r="U604" s="31" t="s">
        <v>156</v>
      </c>
    </row>
    <row r="605" spans="1:21" s="16" customFormat="1" ht="13.5" customHeight="1">
      <c r="A605" s="25"/>
      <c r="B605" s="26"/>
      <c r="C605" s="27"/>
      <c r="D605" s="27"/>
      <c r="E605" s="264"/>
      <c r="F605" s="265"/>
      <c r="G605" s="29">
        <v>1691230.3</v>
      </c>
      <c r="H605" s="29">
        <v>1691230.3</v>
      </c>
      <c r="I605" s="29">
        <v>0</v>
      </c>
      <c r="J605" s="29">
        <v>0</v>
      </c>
      <c r="K605" s="29">
        <v>0</v>
      </c>
      <c r="L605" s="29">
        <v>0</v>
      </c>
      <c r="M605" s="29">
        <v>1691230.3</v>
      </c>
      <c r="N605" s="29">
        <v>0</v>
      </c>
      <c r="O605" s="29">
        <v>0</v>
      </c>
      <c r="P605" s="29">
        <v>0</v>
      </c>
      <c r="Q605" s="29">
        <v>0</v>
      </c>
      <c r="R605" s="29">
        <v>0</v>
      </c>
      <c r="S605" s="28">
        <v>0</v>
      </c>
      <c r="T605" s="29">
        <v>0</v>
      </c>
      <c r="U605" s="29">
        <v>0</v>
      </c>
    </row>
    <row r="606" spans="1:21" ht="13.5" customHeight="1">
      <c r="A606" s="260"/>
      <c r="B606" s="261"/>
      <c r="C606" s="20"/>
      <c r="D606" s="20" t="s">
        <v>395</v>
      </c>
      <c r="E606" s="262" t="s">
        <v>63</v>
      </c>
      <c r="F606" s="263"/>
      <c r="G606" s="31" t="s">
        <v>577</v>
      </c>
      <c r="H606" s="31" t="s">
        <v>577</v>
      </c>
      <c r="I606" s="31" t="s">
        <v>577</v>
      </c>
      <c r="J606" s="31" t="s">
        <v>577</v>
      </c>
      <c r="K606" s="31" t="s">
        <v>156</v>
      </c>
      <c r="L606" s="31" t="s">
        <v>156</v>
      </c>
      <c r="M606" s="31" t="s">
        <v>156</v>
      </c>
      <c r="N606" s="31" t="s">
        <v>156</v>
      </c>
      <c r="O606" s="31" t="s">
        <v>156</v>
      </c>
      <c r="P606" s="31" t="s">
        <v>156</v>
      </c>
      <c r="Q606" s="31" t="s">
        <v>156</v>
      </c>
      <c r="R606" s="31" t="s">
        <v>156</v>
      </c>
      <c r="S606" s="165" t="s">
        <v>156</v>
      </c>
      <c r="T606" s="31">
        <v>0</v>
      </c>
      <c r="U606" s="31" t="s">
        <v>156</v>
      </c>
    </row>
    <row r="607" spans="1:21" s="16" customFormat="1" ht="13.5" customHeight="1">
      <c r="A607" s="25"/>
      <c r="B607" s="26"/>
      <c r="C607" s="27"/>
      <c r="D607" s="27"/>
      <c r="E607" s="264"/>
      <c r="F607" s="265"/>
      <c r="G607" s="29">
        <v>55855.13</v>
      </c>
      <c r="H607" s="29">
        <v>55855.13</v>
      </c>
      <c r="I607" s="29">
        <v>55855.13</v>
      </c>
      <c r="J607" s="29">
        <v>55855.13</v>
      </c>
      <c r="K607" s="29">
        <v>0</v>
      </c>
      <c r="L607" s="29">
        <v>0</v>
      </c>
      <c r="M607" s="29">
        <v>0</v>
      </c>
      <c r="N607" s="29">
        <v>0</v>
      </c>
      <c r="O607" s="29">
        <v>0</v>
      </c>
      <c r="P607" s="29">
        <v>0</v>
      </c>
      <c r="Q607" s="29">
        <v>0</v>
      </c>
      <c r="R607" s="29">
        <v>0</v>
      </c>
      <c r="S607" s="28">
        <v>0</v>
      </c>
      <c r="T607" s="29">
        <v>0</v>
      </c>
      <c r="U607" s="29">
        <v>0</v>
      </c>
    </row>
    <row r="608" spans="1:21" ht="13.5" customHeight="1">
      <c r="A608" s="260"/>
      <c r="B608" s="261"/>
      <c r="C608" s="20"/>
      <c r="D608" s="20" t="s">
        <v>397</v>
      </c>
      <c r="E608" s="262" t="s">
        <v>68</v>
      </c>
      <c r="F608" s="263"/>
      <c r="G608" s="31" t="s">
        <v>578</v>
      </c>
      <c r="H608" s="31" t="s">
        <v>578</v>
      </c>
      <c r="I608" s="31" t="s">
        <v>578</v>
      </c>
      <c r="J608" s="31" t="s">
        <v>578</v>
      </c>
      <c r="K608" s="31" t="s">
        <v>156</v>
      </c>
      <c r="L608" s="31" t="s">
        <v>156</v>
      </c>
      <c r="M608" s="31" t="s">
        <v>156</v>
      </c>
      <c r="N608" s="31" t="s">
        <v>156</v>
      </c>
      <c r="O608" s="31" t="s">
        <v>156</v>
      </c>
      <c r="P608" s="31" t="s">
        <v>156</v>
      </c>
      <c r="Q608" s="31" t="s">
        <v>156</v>
      </c>
      <c r="R608" s="31" t="s">
        <v>156</v>
      </c>
      <c r="S608" s="165" t="s">
        <v>156</v>
      </c>
      <c r="T608" s="31">
        <v>0</v>
      </c>
      <c r="U608" s="31" t="s">
        <v>156</v>
      </c>
    </row>
    <row r="609" spans="1:21" s="16" customFormat="1" ht="13.5" customHeight="1">
      <c r="A609" s="25"/>
      <c r="B609" s="26"/>
      <c r="C609" s="27"/>
      <c r="D609" s="27"/>
      <c r="E609" s="264"/>
      <c r="F609" s="265"/>
      <c r="G609" s="29">
        <v>11187.92</v>
      </c>
      <c r="H609" s="29">
        <v>11187.92</v>
      </c>
      <c r="I609" s="29">
        <v>11187.92</v>
      </c>
      <c r="J609" s="29">
        <v>11187.92</v>
      </c>
      <c r="K609" s="29">
        <v>0</v>
      </c>
      <c r="L609" s="29">
        <v>0</v>
      </c>
      <c r="M609" s="29">
        <v>0</v>
      </c>
      <c r="N609" s="29">
        <v>0</v>
      </c>
      <c r="O609" s="29">
        <v>0</v>
      </c>
      <c r="P609" s="29">
        <v>0</v>
      </c>
      <c r="Q609" s="29">
        <v>0</v>
      </c>
      <c r="R609" s="29">
        <v>0</v>
      </c>
      <c r="S609" s="28">
        <v>0</v>
      </c>
      <c r="T609" s="29">
        <v>0</v>
      </c>
      <c r="U609" s="29">
        <v>0</v>
      </c>
    </row>
    <row r="610" spans="1:21" ht="13.5" customHeight="1">
      <c r="A610" s="260"/>
      <c r="B610" s="261"/>
      <c r="C610" s="20"/>
      <c r="D610" s="20" t="s">
        <v>399</v>
      </c>
      <c r="E610" s="262" t="s">
        <v>64</v>
      </c>
      <c r="F610" s="263"/>
      <c r="G610" s="31" t="s">
        <v>579</v>
      </c>
      <c r="H610" s="31" t="s">
        <v>579</v>
      </c>
      <c r="I610" s="31" t="s">
        <v>579</v>
      </c>
      <c r="J610" s="31" t="s">
        <v>579</v>
      </c>
      <c r="K610" s="31" t="s">
        <v>156</v>
      </c>
      <c r="L610" s="31" t="s">
        <v>156</v>
      </c>
      <c r="M610" s="31" t="s">
        <v>156</v>
      </c>
      <c r="N610" s="31" t="s">
        <v>156</v>
      </c>
      <c r="O610" s="31" t="s">
        <v>156</v>
      </c>
      <c r="P610" s="31" t="s">
        <v>156</v>
      </c>
      <c r="Q610" s="31" t="s">
        <v>156</v>
      </c>
      <c r="R610" s="31" t="s">
        <v>156</v>
      </c>
      <c r="S610" s="165" t="s">
        <v>156</v>
      </c>
      <c r="T610" s="31">
        <v>0</v>
      </c>
      <c r="U610" s="31" t="s">
        <v>156</v>
      </c>
    </row>
    <row r="611" spans="1:21" s="16" customFormat="1" ht="13.5" customHeight="1">
      <c r="A611" s="25"/>
      <c r="B611" s="26"/>
      <c r="C611" s="27"/>
      <c r="D611" s="27"/>
      <c r="E611" s="264"/>
      <c r="F611" s="265"/>
      <c r="G611" s="29">
        <v>29191.64</v>
      </c>
      <c r="H611" s="29">
        <v>29191.64</v>
      </c>
      <c r="I611" s="29">
        <v>29191.64</v>
      </c>
      <c r="J611" s="29">
        <v>29191.64</v>
      </c>
      <c r="K611" s="29">
        <v>0</v>
      </c>
      <c r="L611" s="29">
        <v>0</v>
      </c>
      <c r="M611" s="29">
        <v>0</v>
      </c>
      <c r="N611" s="29">
        <v>0</v>
      </c>
      <c r="O611" s="29">
        <v>0</v>
      </c>
      <c r="P611" s="29">
        <v>0</v>
      </c>
      <c r="Q611" s="29">
        <v>0</v>
      </c>
      <c r="R611" s="29">
        <v>0</v>
      </c>
      <c r="S611" s="28">
        <v>0</v>
      </c>
      <c r="T611" s="29">
        <v>0</v>
      </c>
      <c r="U611" s="29">
        <v>0</v>
      </c>
    </row>
    <row r="612" spans="1:21" ht="13.5" customHeight="1">
      <c r="A612" s="260"/>
      <c r="B612" s="261"/>
      <c r="C612" s="20"/>
      <c r="D612" s="20" t="s">
        <v>401</v>
      </c>
      <c r="E612" s="262" t="s">
        <v>65</v>
      </c>
      <c r="F612" s="263"/>
      <c r="G612" s="31" t="s">
        <v>580</v>
      </c>
      <c r="H612" s="31" t="s">
        <v>580</v>
      </c>
      <c r="I612" s="31" t="s">
        <v>580</v>
      </c>
      <c r="J612" s="31" t="s">
        <v>580</v>
      </c>
      <c r="K612" s="31" t="s">
        <v>156</v>
      </c>
      <c r="L612" s="31" t="s">
        <v>156</v>
      </c>
      <c r="M612" s="31" t="s">
        <v>156</v>
      </c>
      <c r="N612" s="31" t="s">
        <v>156</v>
      </c>
      <c r="O612" s="31" t="s">
        <v>156</v>
      </c>
      <c r="P612" s="31" t="s">
        <v>156</v>
      </c>
      <c r="Q612" s="31" t="s">
        <v>156</v>
      </c>
      <c r="R612" s="31" t="s">
        <v>156</v>
      </c>
      <c r="S612" s="165" t="s">
        <v>156</v>
      </c>
      <c r="T612" s="31">
        <v>0</v>
      </c>
      <c r="U612" s="31" t="s">
        <v>156</v>
      </c>
    </row>
    <row r="613" spans="1:21" s="16" customFormat="1" ht="13.5" customHeight="1">
      <c r="A613" s="25"/>
      <c r="B613" s="26"/>
      <c r="C613" s="27"/>
      <c r="D613" s="27"/>
      <c r="E613" s="264"/>
      <c r="F613" s="265"/>
      <c r="G613" s="29">
        <v>1492.89</v>
      </c>
      <c r="H613" s="29">
        <v>1492.89</v>
      </c>
      <c r="I613" s="29">
        <v>1492.89</v>
      </c>
      <c r="J613" s="29">
        <v>1492.89</v>
      </c>
      <c r="K613" s="29">
        <v>0</v>
      </c>
      <c r="L613" s="29">
        <v>0</v>
      </c>
      <c r="M613" s="29">
        <v>0</v>
      </c>
      <c r="N613" s="29">
        <v>0</v>
      </c>
      <c r="O613" s="29">
        <v>0</v>
      </c>
      <c r="P613" s="29">
        <v>0</v>
      </c>
      <c r="Q613" s="29">
        <v>0</v>
      </c>
      <c r="R613" s="29">
        <v>0</v>
      </c>
      <c r="S613" s="28">
        <v>0</v>
      </c>
      <c r="T613" s="29">
        <v>0</v>
      </c>
      <c r="U613" s="29">
        <v>0</v>
      </c>
    </row>
    <row r="614" spans="1:21" ht="13.5" customHeight="1">
      <c r="A614" s="260"/>
      <c r="B614" s="261"/>
      <c r="C614" s="20"/>
      <c r="D614" s="20" t="s">
        <v>365</v>
      </c>
      <c r="E614" s="262" t="s">
        <v>52</v>
      </c>
      <c r="F614" s="263"/>
      <c r="G614" s="31" t="s">
        <v>909</v>
      </c>
      <c r="H614" s="31" t="s">
        <v>909</v>
      </c>
      <c r="I614" s="31" t="s">
        <v>909</v>
      </c>
      <c r="J614" s="31" t="s">
        <v>156</v>
      </c>
      <c r="K614" s="31" t="s">
        <v>909</v>
      </c>
      <c r="L614" s="31" t="s">
        <v>156</v>
      </c>
      <c r="M614" s="31" t="s">
        <v>156</v>
      </c>
      <c r="N614" s="31" t="s">
        <v>156</v>
      </c>
      <c r="O614" s="31" t="s">
        <v>156</v>
      </c>
      <c r="P614" s="31" t="s">
        <v>156</v>
      </c>
      <c r="Q614" s="31" t="s">
        <v>156</v>
      </c>
      <c r="R614" s="31" t="s">
        <v>156</v>
      </c>
      <c r="S614" s="165" t="s">
        <v>156</v>
      </c>
      <c r="T614" s="31">
        <v>0</v>
      </c>
      <c r="U614" s="31" t="s">
        <v>156</v>
      </c>
    </row>
    <row r="615" spans="1:21" s="16" customFormat="1" ht="13.5" customHeight="1">
      <c r="A615" s="25"/>
      <c r="B615" s="26"/>
      <c r="C615" s="27"/>
      <c r="D615" s="27"/>
      <c r="E615" s="264"/>
      <c r="F615" s="265"/>
      <c r="G615" s="29">
        <v>2428.02</v>
      </c>
      <c r="H615" s="29">
        <v>2428.02</v>
      </c>
      <c r="I615" s="29">
        <v>2428.02</v>
      </c>
      <c r="J615" s="29">
        <v>0</v>
      </c>
      <c r="K615" s="29">
        <v>2428.02</v>
      </c>
      <c r="L615" s="29">
        <v>0</v>
      </c>
      <c r="M615" s="29">
        <v>0</v>
      </c>
      <c r="N615" s="29">
        <v>0</v>
      </c>
      <c r="O615" s="29">
        <v>0</v>
      </c>
      <c r="P615" s="29">
        <v>0</v>
      </c>
      <c r="Q615" s="29">
        <v>0</v>
      </c>
      <c r="R615" s="29">
        <v>0</v>
      </c>
      <c r="S615" s="28">
        <v>0</v>
      </c>
      <c r="T615" s="29">
        <v>0</v>
      </c>
      <c r="U615" s="29">
        <v>0</v>
      </c>
    </row>
    <row r="616" spans="1:21" ht="13.5" customHeight="1">
      <c r="A616" s="260"/>
      <c r="B616" s="261"/>
      <c r="C616" s="20"/>
      <c r="D616" s="20" t="s">
        <v>372</v>
      </c>
      <c r="E616" s="262" t="s">
        <v>55</v>
      </c>
      <c r="F616" s="263"/>
      <c r="G616" s="31" t="s">
        <v>910</v>
      </c>
      <c r="H616" s="31" t="s">
        <v>910</v>
      </c>
      <c r="I616" s="31" t="s">
        <v>910</v>
      </c>
      <c r="J616" s="31" t="s">
        <v>156</v>
      </c>
      <c r="K616" s="31" t="s">
        <v>910</v>
      </c>
      <c r="L616" s="31" t="s">
        <v>156</v>
      </c>
      <c r="M616" s="31" t="s">
        <v>156</v>
      </c>
      <c r="N616" s="31" t="s">
        <v>156</v>
      </c>
      <c r="O616" s="31" t="s">
        <v>156</v>
      </c>
      <c r="P616" s="31" t="s">
        <v>156</v>
      </c>
      <c r="Q616" s="31" t="s">
        <v>156</v>
      </c>
      <c r="R616" s="31" t="s">
        <v>156</v>
      </c>
      <c r="S616" s="165" t="s">
        <v>156</v>
      </c>
      <c r="T616" s="31">
        <v>0</v>
      </c>
      <c r="U616" s="31" t="s">
        <v>156</v>
      </c>
    </row>
    <row r="617" spans="1:21" s="16" customFormat="1" ht="13.5" customHeight="1">
      <c r="A617" s="25"/>
      <c r="B617" s="26"/>
      <c r="C617" s="27"/>
      <c r="D617" s="27"/>
      <c r="E617" s="264"/>
      <c r="F617" s="265"/>
      <c r="G617" s="29">
        <v>4556.63</v>
      </c>
      <c r="H617" s="29">
        <v>4556.63</v>
      </c>
      <c r="I617" s="29">
        <v>4556.63</v>
      </c>
      <c r="J617" s="29">
        <v>0</v>
      </c>
      <c r="K617" s="29">
        <v>4556.63</v>
      </c>
      <c r="L617" s="29">
        <v>0</v>
      </c>
      <c r="M617" s="29">
        <v>0</v>
      </c>
      <c r="N617" s="29">
        <v>0</v>
      </c>
      <c r="O617" s="29">
        <v>0</v>
      </c>
      <c r="P617" s="29">
        <v>0</v>
      </c>
      <c r="Q617" s="29">
        <v>0</v>
      </c>
      <c r="R617" s="29">
        <v>0</v>
      </c>
      <c r="S617" s="28">
        <v>0</v>
      </c>
      <c r="T617" s="29">
        <v>0</v>
      </c>
      <c r="U617" s="29">
        <v>0</v>
      </c>
    </row>
    <row r="618" spans="1:21" ht="13.5" customHeight="1">
      <c r="A618" s="260"/>
      <c r="B618" s="261"/>
      <c r="C618" s="20"/>
      <c r="D618" s="20" t="s">
        <v>364</v>
      </c>
      <c r="E618" s="262" t="s">
        <v>50</v>
      </c>
      <c r="F618" s="263"/>
      <c r="G618" s="31" t="s">
        <v>266</v>
      </c>
      <c r="H618" s="31" t="s">
        <v>266</v>
      </c>
      <c r="I618" s="31" t="s">
        <v>266</v>
      </c>
      <c r="J618" s="31" t="s">
        <v>156</v>
      </c>
      <c r="K618" s="31" t="s">
        <v>266</v>
      </c>
      <c r="L618" s="31" t="s">
        <v>156</v>
      </c>
      <c r="M618" s="31" t="s">
        <v>156</v>
      </c>
      <c r="N618" s="31" t="s">
        <v>156</v>
      </c>
      <c r="O618" s="31" t="s">
        <v>156</v>
      </c>
      <c r="P618" s="31" t="s">
        <v>156</v>
      </c>
      <c r="Q618" s="31" t="s">
        <v>156</v>
      </c>
      <c r="R618" s="31" t="s">
        <v>156</v>
      </c>
      <c r="S618" s="165" t="s">
        <v>156</v>
      </c>
      <c r="T618" s="31">
        <v>0</v>
      </c>
      <c r="U618" s="31" t="s">
        <v>156</v>
      </c>
    </row>
    <row r="619" spans="1:21" s="16" customFormat="1" ht="13.5" customHeight="1">
      <c r="A619" s="25"/>
      <c r="B619" s="26"/>
      <c r="C619" s="27"/>
      <c r="D619" s="27"/>
      <c r="E619" s="264"/>
      <c r="F619" s="265"/>
      <c r="G619" s="29">
        <v>1872.03</v>
      </c>
      <c r="H619" s="29">
        <v>1872.03</v>
      </c>
      <c r="I619" s="29">
        <v>1872.03</v>
      </c>
      <c r="J619" s="29">
        <v>0</v>
      </c>
      <c r="K619" s="29">
        <v>1872.03</v>
      </c>
      <c r="L619" s="29">
        <v>0</v>
      </c>
      <c r="M619" s="29">
        <v>0</v>
      </c>
      <c r="N619" s="29">
        <v>0</v>
      </c>
      <c r="O619" s="29">
        <v>0</v>
      </c>
      <c r="P619" s="29">
        <v>0</v>
      </c>
      <c r="Q619" s="29">
        <v>0</v>
      </c>
      <c r="R619" s="29">
        <v>0</v>
      </c>
      <c r="S619" s="28">
        <v>0</v>
      </c>
      <c r="T619" s="29">
        <v>0</v>
      </c>
      <c r="U619" s="29">
        <v>0</v>
      </c>
    </row>
    <row r="620" spans="1:21" ht="13.5" customHeight="1">
      <c r="A620" s="260"/>
      <c r="B620" s="261"/>
      <c r="C620" s="20"/>
      <c r="D620" s="20" t="s">
        <v>374</v>
      </c>
      <c r="E620" s="262" t="s">
        <v>375</v>
      </c>
      <c r="F620" s="263"/>
      <c r="G620" s="31" t="s">
        <v>455</v>
      </c>
      <c r="H620" s="31" t="s">
        <v>455</v>
      </c>
      <c r="I620" s="31" t="s">
        <v>455</v>
      </c>
      <c r="J620" s="31" t="s">
        <v>156</v>
      </c>
      <c r="K620" s="31" t="s">
        <v>455</v>
      </c>
      <c r="L620" s="31" t="s">
        <v>156</v>
      </c>
      <c r="M620" s="31" t="s">
        <v>156</v>
      </c>
      <c r="N620" s="31" t="s">
        <v>156</v>
      </c>
      <c r="O620" s="31" t="s">
        <v>156</v>
      </c>
      <c r="P620" s="31" t="s">
        <v>156</v>
      </c>
      <c r="Q620" s="31" t="s">
        <v>156</v>
      </c>
      <c r="R620" s="31" t="s">
        <v>156</v>
      </c>
      <c r="S620" s="165" t="s">
        <v>156</v>
      </c>
      <c r="T620" s="31">
        <v>0</v>
      </c>
      <c r="U620" s="31" t="s">
        <v>156</v>
      </c>
    </row>
    <row r="621" spans="1:21" s="16" customFormat="1" ht="13.5" customHeight="1">
      <c r="A621" s="25"/>
      <c r="B621" s="26"/>
      <c r="C621" s="27"/>
      <c r="D621" s="27"/>
      <c r="E621" s="264"/>
      <c r="F621" s="265"/>
      <c r="G621" s="29">
        <v>959.4</v>
      </c>
      <c r="H621" s="29">
        <v>959.4</v>
      </c>
      <c r="I621" s="29">
        <v>959.4</v>
      </c>
      <c r="J621" s="29">
        <v>0</v>
      </c>
      <c r="K621" s="29">
        <v>959.4</v>
      </c>
      <c r="L621" s="29">
        <v>0</v>
      </c>
      <c r="M621" s="29">
        <v>0</v>
      </c>
      <c r="N621" s="29">
        <v>0</v>
      </c>
      <c r="O621" s="29">
        <v>0</v>
      </c>
      <c r="P621" s="29">
        <v>0</v>
      </c>
      <c r="Q621" s="29">
        <v>0</v>
      </c>
      <c r="R621" s="29">
        <v>0</v>
      </c>
      <c r="S621" s="28">
        <v>0</v>
      </c>
      <c r="T621" s="29">
        <v>0</v>
      </c>
      <c r="U621" s="29">
        <v>0</v>
      </c>
    </row>
    <row r="622" spans="1:21" ht="12.75" customHeight="1">
      <c r="A622" s="260"/>
      <c r="B622" s="261"/>
      <c r="C622" s="20"/>
      <c r="D622" s="20" t="s">
        <v>376</v>
      </c>
      <c r="E622" s="262" t="s">
        <v>377</v>
      </c>
      <c r="F622" s="263"/>
      <c r="G622" s="31" t="s">
        <v>566</v>
      </c>
      <c r="H622" s="31" t="s">
        <v>566</v>
      </c>
      <c r="I622" s="31" t="s">
        <v>566</v>
      </c>
      <c r="J622" s="31" t="s">
        <v>156</v>
      </c>
      <c r="K622" s="31" t="s">
        <v>566</v>
      </c>
      <c r="L622" s="31" t="s">
        <v>156</v>
      </c>
      <c r="M622" s="31" t="s">
        <v>156</v>
      </c>
      <c r="N622" s="31" t="s">
        <v>156</v>
      </c>
      <c r="O622" s="31" t="s">
        <v>156</v>
      </c>
      <c r="P622" s="31" t="s">
        <v>156</v>
      </c>
      <c r="Q622" s="31" t="s">
        <v>156</v>
      </c>
      <c r="R622" s="31" t="s">
        <v>156</v>
      </c>
      <c r="S622" s="165" t="s">
        <v>156</v>
      </c>
      <c r="T622" s="31">
        <v>0</v>
      </c>
      <c r="U622" s="31" t="s">
        <v>156</v>
      </c>
    </row>
    <row r="623" spans="1:21" s="16" customFormat="1" ht="12.75">
      <c r="A623" s="25"/>
      <c r="B623" s="26"/>
      <c r="C623" s="27"/>
      <c r="D623" s="27"/>
      <c r="E623" s="264"/>
      <c r="F623" s="265"/>
      <c r="G623" s="29">
        <v>1081.25</v>
      </c>
      <c r="H623" s="29">
        <v>1081.25</v>
      </c>
      <c r="I623" s="29">
        <v>1081.25</v>
      </c>
      <c r="J623" s="29">
        <v>0</v>
      </c>
      <c r="K623" s="29">
        <v>1081.25</v>
      </c>
      <c r="L623" s="29">
        <v>0</v>
      </c>
      <c r="M623" s="29">
        <v>0</v>
      </c>
      <c r="N623" s="29">
        <v>0</v>
      </c>
      <c r="O623" s="29">
        <v>0</v>
      </c>
      <c r="P623" s="29">
        <v>0</v>
      </c>
      <c r="Q623" s="29">
        <v>0</v>
      </c>
      <c r="R623" s="29">
        <v>0</v>
      </c>
      <c r="S623" s="28">
        <v>0</v>
      </c>
      <c r="T623" s="29">
        <v>0</v>
      </c>
      <c r="U623" s="29">
        <v>0</v>
      </c>
    </row>
    <row r="624" spans="1:21" ht="13.5" customHeight="1">
      <c r="A624" s="260"/>
      <c r="B624" s="261"/>
      <c r="C624" s="20"/>
      <c r="D624" s="20" t="s">
        <v>415</v>
      </c>
      <c r="E624" s="262" t="s">
        <v>56</v>
      </c>
      <c r="F624" s="263"/>
      <c r="G624" s="31" t="s">
        <v>293</v>
      </c>
      <c r="H624" s="31" t="s">
        <v>293</v>
      </c>
      <c r="I624" s="31" t="s">
        <v>293</v>
      </c>
      <c r="J624" s="31" t="s">
        <v>156</v>
      </c>
      <c r="K624" s="31" t="s">
        <v>293</v>
      </c>
      <c r="L624" s="31" t="s">
        <v>156</v>
      </c>
      <c r="M624" s="31" t="s">
        <v>156</v>
      </c>
      <c r="N624" s="31" t="s">
        <v>156</v>
      </c>
      <c r="O624" s="31" t="s">
        <v>156</v>
      </c>
      <c r="P624" s="31" t="s">
        <v>156</v>
      </c>
      <c r="Q624" s="31" t="s">
        <v>156</v>
      </c>
      <c r="R624" s="31" t="s">
        <v>156</v>
      </c>
      <c r="S624" s="165" t="s">
        <v>156</v>
      </c>
      <c r="T624" s="31">
        <v>0</v>
      </c>
      <c r="U624" s="31" t="s">
        <v>156</v>
      </c>
    </row>
    <row r="625" spans="1:21" s="16" customFormat="1" ht="13.5" customHeight="1">
      <c r="A625" s="25"/>
      <c r="B625" s="26"/>
      <c r="C625" s="27"/>
      <c r="D625" s="27"/>
      <c r="E625" s="264"/>
      <c r="F625" s="265"/>
      <c r="G625" s="29">
        <v>103.2</v>
      </c>
      <c r="H625" s="29">
        <v>103.2</v>
      </c>
      <c r="I625" s="29">
        <v>103.2</v>
      </c>
      <c r="J625" s="29">
        <v>0</v>
      </c>
      <c r="K625" s="29">
        <v>103.2</v>
      </c>
      <c r="L625" s="29">
        <v>0</v>
      </c>
      <c r="M625" s="29">
        <v>0</v>
      </c>
      <c r="N625" s="29">
        <v>0</v>
      </c>
      <c r="O625" s="29">
        <v>0</v>
      </c>
      <c r="P625" s="29">
        <v>0</v>
      </c>
      <c r="Q625" s="29">
        <v>0</v>
      </c>
      <c r="R625" s="29">
        <v>0</v>
      </c>
      <c r="S625" s="28">
        <v>0</v>
      </c>
      <c r="T625" s="29">
        <v>0</v>
      </c>
      <c r="U625" s="29">
        <v>0</v>
      </c>
    </row>
    <row r="626" spans="1:21" ht="17.25" customHeight="1">
      <c r="A626" s="260"/>
      <c r="B626" s="261"/>
      <c r="C626" s="20"/>
      <c r="D626" s="20" t="s">
        <v>434</v>
      </c>
      <c r="E626" s="262" t="s">
        <v>73</v>
      </c>
      <c r="F626" s="263"/>
      <c r="G626" s="31" t="s">
        <v>911</v>
      </c>
      <c r="H626" s="31" t="s">
        <v>911</v>
      </c>
      <c r="I626" s="31" t="s">
        <v>911</v>
      </c>
      <c r="J626" s="31" t="s">
        <v>156</v>
      </c>
      <c r="K626" s="31" t="s">
        <v>911</v>
      </c>
      <c r="L626" s="31" t="s">
        <v>156</v>
      </c>
      <c r="M626" s="31" t="s">
        <v>156</v>
      </c>
      <c r="N626" s="31" t="s">
        <v>156</v>
      </c>
      <c r="O626" s="31" t="s">
        <v>156</v>
      </c>
      <c r="P626" s="31" t="s">
        <v>156</v>
      </c>
      <c r="Q626" s="31" t="s">
        <v>156</v>
      </c>
      <c r="R626" s="31" t="s">
        <v>156</v>
      </c>
      <c r="S626" s="165" t="s">
        <v>156</v>
      </c>
      <c r="T626" s="31">
        <v>0</v>
      </c>
      <c r="U626" s="31" t="s">
        <v>156</v>
      </c>
    </row>
    <row r="627" spans="1:21" s="16" customFormat="1" ht="12.75">
      <c r="A627" s="25"/>
      <c r="B627" s="26"/>
      <c r="C627" s="27"/>
      <c r="D627" s="27"/>
      <c r="E627" s="264"/>
      <c r="F627" s="265"/>
      <c r="G627" s="29">
        <v>3282</v>
      </c>
      <c r="H627" s="29">
        <v>3282</v>
      </c>
      <c r="I627" s="29">
        <v>3282</v>
      </c>
      <c r="J627" s="29">
        <v>0</v>
      </c>
      <c r="K627" s="29">
        <v>3282</v>
      </c>
      <c r="L627" s="29">
        <v>0</v>
      </c>
      <c r="M627" s="29">
        <v>0</v>
      </c>
      <c r="N627" s="29">
        <v>0</v>
      </c>
      <c r="O627" s="29">
        <v>0</v>
      </c>
      <c r="P627" s="29">
        <v>0</v>
      </c>
      <c r="Q627" s="29">
        <v>0</v>
      </c>
      <c r="R627" s="29">
        <v>0</v>
      </c>
      <c r="S627" s="28">
        <v>0</v>
      </c>
      <c r="T627" s="29">
        <v>0</v>
      </c>
      <c r="U627" s="29">
        <v>0</v>
      </c>
    </row>
    <row r="628" spans="1:21" ht="22.5" customHeight="1">
      <c r="A628" s="260"/>
      <c r="B628" s="261"/>
      <c r="C628" s="20"/>
      <c r="D628" s="20" t="s">
        <v>581</v>
      </c>
      <c r="E628" s="262" t="s">
        <v>582</v>
      </c>
      <c r="F628" s="263"/>
      <c r="G628" s="31" t="s">
        <v>190</v>
      </c>
      <c r="H628" s="31" t="s">
        <v>190</v>
      </c>
      <c r="I628" s="31" t="s">
        <v>190</v>
      </c>
      <c r="J628" s="31" t="s">
        <v>156</v>
      </c>
      <c r="K628" s="31" t="s">
        <v>190</v>
      </c>
      <c r="L628" s="31" t="s">
        <v>156</v>
      </c>
      <c r="M628" s="31" t="s">
        <v>156</v>
      </c>
      <c r="N628" s="31" t="s">
        <v>156</v>
      </c>
      <c r="O628" s="31" t="s">
        <v>156</v>
      </c>
      <c r="P628" s="31" t="s">
        <v>156</v>
      </c>
      <c r="Q628" s="31" t="s">
        <v>156</v>
      </c>
      <c r="R628" s="31" t="s">
        <v>156</v>
      </c>
      <c r="S628" s="165" t="s">
        <v>156</v>
      </c>
      <c r="T628" s="31">
        <v>0</v>
      </c>
      <c r="U628" s="31" t="s">
        <v>156</v>
      </c>
    </row>
    <row r="629" spans="1:21" s="16" customFormat="1" ht="22.5" customHeight="1">
      <c r="A629" s="25"/>
      <c r="B629" s="26"/>
      <c r="C629" s="27"/>
      <c r="D629" s="27"/>
      <c r="E629" s="264"/>
      <c r="F629" s="265"/>
      <c r="G629" s="29">
        <v>2078.24</v>
      </c>
      <c r="H629" s="29">
        <v>2078.24</v>
      </c>
      <c r="I629" s="29">
        <v>2078.24</v>
      </c>
      <c r="J629" s="29">
        <v>0</v>
      </c>
      <c r="K629" s="29">
        <v>2078.24</v>
      </c>
      <c r="L629" s="29">
        <v>0</v>
      </c>
      <c r="M629" s="29">
        <v>0</v>
      </c>
      <c r="N629" s="29">
        <v>0</v>
      </c>
      <c r="O629" s="29">
        <v>0</v>
      </c>
      <c r="P629" s="29">
        <v>0</v>
      </c>
      <c r="Q629" s="29">
        <v>0</v>
      </c>
      <c r="R629" s="29">
        <v>0</v>
      </c>
      <c r="S629" s="28">
        <v>0</v>
      </c>
      <c r="T629" s="29">
        <v>0</v>
      </c>
      <c r="U629" s="29">
        <v>0</v>
      </c>
    </row>
    <row r="630" spans="1:21" ht="12.75" customHeight="1">
      <c r="A630" s="260"/>
      <c r="B630" s="261"/>
      <c r="C630" s="20"/>
      <c r="D630" s="20" t="s">
        <v>435</v>
      </c>
      <c r="E630" s="262" t="s">
        <v>436</v>
      </c>
      <c r="F630" s="263"/>
      <c r="G630" s="31" t="s">
        <v>414</v>
      </c>
      <c r="H630" s="31" t="s">
        <v>414</v>
      </c>
      <c r="I630" s="31" t="s">
        <v>414</v>
      </c>
      <c r="J630" s="31" t="s">
        <v>156</v>
      </c>
      <c r="K630" s="31" t="s">
        <v>414</v>
      </c>
      <c r="L630" s="31" t="s">
        <v>156</v>
      </c>
      <c r="M630" s="31" t="s">
        <v>156</v>
      </c>
      <c r="N630" s="31" t="s">
        <v>156</v>
      </c>
      <c r="O630" s="31" t="s">
        <v>156</v>
      </c>
      <c r="P630" s="31" t="s">
        <v>156</v>
      </c>
      <c r="Q630" s="31" t="s">
        <v>156</v>
      </c>
      <c r="R630" s="31" t="s">
        <v>156</v>
      </c>
      <c r="S630" s="165" t="s">
        <v>156</v>
      </c>
      <c r="T630" s="31">
        <v>0</v>
      </c>
      <c r="U630" s="31" t="s">
        <v>156</v>
      </c>
    </row>
    <row r="631" spans="1:21" s="16" customFormat="1" ht="12.75">
      <c r="A631" s="25"/>
      <c r="B631" s="26"/>
      <c r="C631" s="27"/>
      <c r="D631" s="27"/>
      <c r="E631" s="264"/>
      <c r="F631" s="265"/>
      <c r="G631" s="29">
        <v>356.7</v>
      </c>
      <c r="H631" s="29">
        <v>356.7</v>
      </c>
      <c r="I631" s="29">
        <v>356.7</v>
      </c>
      <c r="J631" s="29">
        <v>0</v>
      </c>
      <c r="K631" s="29">
        <v>356.7</v>
      </c>
      <c r="L631" s="29">
        <v>0</v>
      </c>
      <c r="M631" s="29">
        <v>0</v>
      </c>
      <c r="N631" s="29">
        <v>0</v>
      </c>
      <c r="O631" s="29">
        <v>0</v>
      </c>
      <c r="P631" s="29">
        <v>0</v>
      </c>
      <c r="Q631" s="29">
        <v>0</v>
      </c>
      <c r="R631" s="29">
        <v>0</v>
      </c>
      <c r="S631" s="28">
        <v>0</v>
      </c>
      <c r="T631" s="29">
        <v>0</v>
      </c>
      <c r="U631" s="29">
        <v>0</v>
      </c>
    </row>
    <row r="632" spans="1:21" ht="21.75" customHeight="1">
      <c r="A632" s="260"/>
      <c r="B632" s="261"/>
      <c r="C632" s="20" t="s">
        <v>280</v>
      </c>
      <c r="D632" s="20"/>
      <c r="E632" s="262" t="s">
        <v>281</v>
      </c>
      <c r="F632" s="263"/>
      <c r="G632" s="31" t="s">
        <v>442</v>
      </c>
      <c r="H632" s="31" t="s">
        <v>442</v>
      </c>
      <c r="I632" s="31" t="s">
        <v>442</v>
      </c>
      <c r="J632" s="31" t="s">
        <v>156</v>
      </c>
      <c r="K632" s="31" t="s">
        <v>442</v>
      </c>
      <c r="L632" s="31" t="s">
        <v>156</v>
      </c>
      <c r="M632" s="31" t="s">
        <v>156</v>
      </c>
      <c r="N632" s="31" t="s">
        <v>156</v>
      </c>
      <c r="O632" s="31" t="s">
        <v>156</v>
      </c>
      <c r="P632" s="31" t="s">
        <v>156</v>
      </c>
      <c r="Q632" s="31" t="s">
        <v>156</v>
      </c>
      <c r="R632" s="31" t="s">
        <v>156</v>
      </c>
      <c r="S632" s="165" t="s">
        <v>156</v>
      </c>
      <c r="T632" s="31">
        <v>0</v>
      </c>
      <c r="U632" s="31" t="s">
        <v>156</v>
      </c>
    </row>
    <row r="633" spans="1:21" s="16" customFormat="1" ht="20.25" customHeight="1">
      <c r="A633" s="25"/>
      <c r="B633" s="26"/>
      <c r="C633" s="27"/>
      <c r="D633" s="27"/>
      <c r="E633" s="264"/>
      <c r="F633" s="265"/>
      <c r="G633" s="29">
        <f>SUM(G635)</f>
        <v>12584.43</v>
      </c>
      <c r="H633" s="29">
        <f aca="true" t="shared" si="42" ref="H633:M633">SUM(H635)</f>
        <v>12584.43</v>
      </c>
      <c r="I633" s="29">
        <f t="shared" si="42"/>
        <v>12584.43</v>
      </c>
      <c r="J633" s="29">
        <f t="shared" si="42"/>
        <v>0</v>
      </c>
      <c r="K633" s="29">
        <f t="shared" si="42"/>
        <v>12584.43</v>
      </c>
      <c r="L633" s="29">
        <f t="shared" si="42"/>
        <v>0</v>
      </c>
      <c r="M633" s="29">
        <f t="shared" si="42"/>
        <v>0</v>
      </c>
      <c r="N633" s="29">
        <v>0</v>
      </c>
      <c r="O633" s="29">
        <v>0</v>
      </c>
      <c r="P633" s="29">
        <v>0</v>
      </c>
      <c r="Q633" s="29">
        <v>0</v>
      </c>
      <c r="R633" s="29">
        <v>0</v>
      </c>
      <c r="S633" s="28">
        <v>0</v>
      </c>
      <c r="T633" s="29">
        <v>0</v>
      </c>
      <c r="U633" s="29">
        <v>0</v>
      </c>
    </row>
    <row r="634" spans="1:21" ht="13.5" customHeight="1">
      <c r="A634" s="260"/>
      <c r="B634" s="261"/>
      <c r="C634" s="20"/>
      <c r="D634" s="20" t="s">
        <v>583</v>
      </c>
      <c r="E634" s="262" t="s">
        <v>86</v>
      </c>
      <c r="F634" s="263"/>
      <c r="G634" s="31" t="s">
        <v>442</v>
      </c>
      <c r="H634" s="31" t="s">
        <v>442</v>
      </c>
      <c r="I634" s="31" t="s">
        <v>442</v>
      </c>
      <c r="J634" s="31" t="s">
        <v>156</v>
      </c>
      <c r="K634" s="31" t="s">
        <v>442</v>
      </c>
      <c r="L634" s="31" t="s">
        <v>156</v>
      </c>
      <c r="M634" s="31" t="s">
        <v>156</v>
      </c>
      <c r="N634" s="31" t="s">
        <v>156</v>
      </c>
      <c r="O634" s="31" t="s">
        <v>156</v>
      </c>
      <c r="P634" s="31" t="s">
        <v>156</v>
      </c>
      <c r="Q634" s="31" t="s">
        <v>156</v>
      </c>
      <c r="R634" s="31" t="s">
        <v>156</v>
      </c>
      <c r="S634" s="165" t="s">
        <v>156</v>
      </c>
      <c r="T634" s="31">
        <v>0</v>
      </c>
      <c r="U634" s="31" t="s">
        <v>156</v>
      </c>
    </row>
    <row r="635" spans="1:21" s="16" customFormat="1" ht="13.5" customHeight="1">
      <c r="A635" s="25"/>
      <c r="B635" s="26"/>
      <c r="C635" s="27"/>
      <c r="D635" s="27"/>
      <c r="E635" s="264"/>
      <c r="F635" s="265"/>
      <c r="G635" s="29">
        <v>12584.43</v>
      </c>
      <c r="H635" s="29">
        <v>12584.43</v>
      </c>
      <c r="I635" s="29">
        <v>12584.43</v>
      </c>
      <c r="J635" s="29">
        <v>0</v>
      </c>
      <c r="K635" s="29">
        <v>12584.43</v>
      </c>
      <c r="L635" s="29">
        <v>0</v>
      </c>
      <c r="M635" s="29">
        <v>0</v>
      </c>
      <c r="N635" s="29">
        <v>0</v>
      </c>
      <c r="O635" s="29">
        <v>0</v>
      </c>
      <c r="P635" s="29">
        <v>0</v>
      </c>
      <c r="Q635" s="29">
        <v>0</v>
      </c>
      <c r="R635" s="29">
        <v>0</v>
      </c>
      <c r="S635" s="28">
        <v>0</v>
      </c>
      <c r="T635" s="29">
        <v>0</v>
      </c>
      <c r="U635" s="29">
        <v>0</v>
      </c>
    </row>
    <row r="636" spans="1:21" ht="12.75" customHeight="1">
      <c r="A636" s="260"/>
      <c r="B636" s="261"/>
      <c r="C636" s="20" t="s">
        <v>286</v>
      </c>
      <c r="D636" s="20"/>
      <c r="E636" s="262" t="s">
        <v>126</v>
      </c>
      <c r="F636" s="263"/>
      <c r="G636" s="31" t="s">
        <v>584</v>
      </c>
      <c r="H636" s="31" t="s">
        <v>584</v>
      </c>
      <c r="I636" s="31" t="s">
        <v>390</v>
      </c>
      <c r="J636" s="31" t="s">
        <v>156</v>
      </c>
      <c r="K636" s="31" t="s">
        <v>390</v>
      </c>
      <c r="L636" s="31" t="s">
        <v>156</v>
      </c>
      <c r="M636" s="31" t="s">
        <v>585</v>
      </c>
      <c r="N636" s="31" t="s">
        <v>156</v>
      </c>
      <c r="O636" s="31" t="s">
        <v>156</v>
      </c>
      <c r="P636" s="31" t="s">
        <v>156</v>
      </c>
      <c r="Q636" s="31" t="s">
        <v>156</v>
      </c>
      <c r="R636" s="31" t="s">
        <v>156</v>
      </c>
      <c r="S636" s="165" t="s">
        <v>156</v>
      </c>
      <c r="T636" s="31">
        <v>0</v>
      </c>
      <c r="U636" s="31" t="s">
        <v>156</v>
      </c>
    </row>
    <row r="637" spans="1:21" s="16" customFormat="1" ht="12.75">
      <c r="A637" s="25"/>
      <c r="B637" s="26"/>
      <c r="C637" s="27"/>
      <c r="D637" s="27"/>
      <c r="E637" s="264"/>
      <c r="F637" s="265"/>
      <c r="G637" s="29">
        <f>SUM(G639,G641)</f>
        <v>351021.86</v>
      </c>
      <c r="H637" s="29">
        <f aca="true" t="shared" si="43" ref="H637:M637">SUM(H639,H641)</f>
        <v>351021.86</v>
      </c>
      <c r="I637" s="29">
        <f t="shared" si="43"/>
        <v>14676.64</v>
      </c>
      <c r="J637" s="29">
        <f t="shared" si="43"/>
        <v>0</v>
      </c>
      <c r="K637" s="29">
        <f t="shared" si="43"/>
        <v>14676.64</v>
      </c>
      <c r="L637" s="29">
        <f t="shared" si="43"/>
        <v>0</v>
      </c>
      <c r="M637" s="29">
        <f t="shared" si="43"/>
        <v>336345.22</v>
      </c>
      <c r="N637" s="29">
        <v>0</v>
      </c>
      <c r="O637" s="29">
        <v>0</v>
      </c>
      <c r="P637" s="29">
        <v>0</v>
      </c>
      <c r="Q637" s="29">
        <v>0</v>
      </c>
      <c r="R637" s="29">
        <v>0</v>
      </c>
      <c r="S637" s="28">
        <v>0</v>
      </c>
      <c r="T637" s="29">
        <v>0</v>
      </c>
      <c r="U637" s="29">
        <v>0</v>
      </c>
    </row>
    <row r="638" spans="1:21" ht="13.5" customHeight="1">
      <c r="A638" s="260"/>
      <c r="B638" s="261"/>
      <c r="C638" s="20"/>
      <c r="D638" s="20" t="s">
        <v>576</v>
      </c>
      <c r="E638" s="262" t="s">
        <v>85</v>
      </c>
      <c r="F638" s="263"/>
      <c r="G638" s="31" t="s">
        <v>585</v>
      </c>
      <c r="H638" s="31" t="s">
        <v>585</v>
      </c>
      <c r="I638" s="31" t="s">
        <v>156</v>
      </c>
      <c r="J638" s="31" t="s">
        <v>156</v>
      </c>
      <c r="K638" s="31" t="s">
        <v>156</v>
      </c>
      <c r="L638" s="31" t="s">
        <v>156</v>
      </c>
      <c r="M638" s="31" t="s">
        <v>585</v>
      </c>
      <c r="N638" s="31" t="s">
        <v>156</v>
      </c>
      <c r="O638" s="31" t="s">
        <v>156</v>
      </c>
      <c r="P638" s="31" t="s">
        <v>156</v>
      </c>
      <c r="Q638" s="31" t="s">
        <v>156</v>
      </c>
      <c r="R638" s="31" t="s">
        <v>156</v>
      </c>
      <c r="S638" s="165" t="s">
        <v>156</v>
      </c>
      <c r="T638" s="31">
        <v>0</v>
      </c>
      <c r="U638" s="31" t="s">
        <v>156</v>
      </c>
    </row>
    <row r="639" spans="1:21" s="16" customFormat="1" ht="13.5" customHeight="1">
      <c r="A639" s="25"/>
      <c r="B639" s="26"/>
      <c r="C639" s="27"/>
      <c r="D639" s="27"/>
      <c r="E639" s="264"/>
      <c r="F639" s="265"/>
      <c r="G639" s="29">
        <v>336345.22</v>
      </c>
      <c r="H639" s="29">
        <v>336345.22</v>
      </c>
      <c r="I639" s="29">
        <v>0</v>
      </c>
      <c r="J639" s="29">
        <v>0</v>
      </c>
      <c r="K639" s="29">
        <v>0</v>
      </c>
      <c r="L639" s="29">
        <v>0</v>
      </c>
      <c r="M639" s="29">
        <v>336345.22</v>
      </c>
      <c r="N639" s="29">
        <v>0</v>
      </c>
      <c r="O639" s="29">
        <v>0</v>
      </c>
      <c r="P639" s="29">
        <v>0</v>
      </c>
      <c r="Q639" s="29">
        <v>0</v>
      </c>
      <c r="R639" s="29">
        <v>0</v>
      </c>
      <c r="S639" s="28">
        <v>0</v>
      </c>
      <c r="T639" s="29">
        <v>0</v>
      </c>
      <c r="U639" s="29">
        <v>0</v>
      </c>
    </row>
    <row r="640" spans="1:21" ht="12.75" customHeight="1">
      <c r="A640" s="260"/>
      <c r="B640" s="261"/>
      <c r="C640" s="20"/>
      <c r="D640" s="20" t="s">
        <v>586</v>
      </c>
      <c r="E640" s="262" t="s">
        <v>587</v>
      </c>
      <c r="F640" s="263"/>
      <c r="G640" s="31" t="s">
        <v>390</v>
      </c>
      <c r="H640" s="31" t="s">
        <v>390</v>
      </c>
      <c r="I640" s="31" t="s">
        <v>390</v>
      </c>
      <c r="J640" s="31" t="s">
        <v>156</v>
      </c>
      <c r="K640" s="31" t="s">
        <v>390</v>
      </c>
      <c r="L640" s="31" t="s">
        <v>156</v>
      </c>
      <c r="M640" s="31" t="s">
        <v>156</v>
      </c>
      <c r="N640" s="31" t="s">
        <v>156</v>
      </c>
      <c r="O640" s="31" t="s">
        <v>156</v>
      </c>
      <c r="P640" s="31" t="s">
        <v>156</v>
      </c>
      <c r="Q640" s="31" t="s">
        <v>156</v>
      </c>
      <c r="R640" s="31" t="s">
        <v>156</v>
      </c>
      <c r="S640" s="165" t="s">
        <v>156</v>
      </c>
      <c r="T640" s="31">
        <v>0</v>
      </c>
      <c r="U640" s="31" t="s">
        <v>156</v>
      </c>
    </row>
    <row r="641" spans="1:21" s="16" customFormat="1" ht="12.75">
      <c r="A641" s="25"/>
      <c r="B641" s="26"/>
      <c r="C641" s="27"/>
      <c r="D641" s="27"/>
      <c r="E641" s="264"/>
      <c r="F641" s="265"/>
      <c r="G641" s="29">
        <v>14676.64</v>
      </c>
      <c r="H641" s="29">
        <v>14676.64</v>
      </c>
      <c r="I641" s="29">
        <v>14676.64</v>
      </c>
      <c r="J641" s="29">
        <v>0</v>
      </c>
      <c r="K641" s="29">
        <v>14676.64</v>
      </c>
      <c r="L641" s="29">
        <v>0</v>
      </c>
      <c r="M641" s="29">
        <v>0</v>
      </c>
      <c r="N641" s="29">
        <v>0</v>
      </c>
      <c r="O641" s="29">
        <v>0</v>
      </c>
      <c r="P641" s="29">
        <v>0</v>
      </c>
      <c r="Q641" s="29">
        <v>0</v>
      </c>
      <c r="R641" s="29">
        <v>0</v>
      </c>
      <c r="S641" s="28">
        <v>0</v>
      </c>
      <c r="T641" s="29">
        <v>0</v>
      </c>
      <c r="U641" s="29">
        <v>0</v>
      </c>
    </row>
    <row r="642" spans="1:21" ht="13.5" customHeight="1">
      <c r="A642" s="260"/>
      <c r="B642" s="261"/>
      <c r="C642" s="20" t="s">
        <v>588</v>
      </c>
      <c r="D642" s="20"/>
      <c r="E642" s="262" t="s">
        <v>87</v>
      </c>
      <c r="F642" s="263"/>
      <c r="G642" s="31" t="s">
        <v>589</v>
      </c>
      <c r="H642" s="31" t="s">
        <v>589</v>
      </c>
      <c r="I642" s="31" t="s">
        <v>156</v>
      </c>
      <c r="J642" s="31" t="s">
        <v>156</v>
      </c>
      <c r="K642" s="31" t="s">
        <v>156</v>
      </c>
      <c r="L642" s="31" t="s">
        <v>156</v>
      </c>
      <c r="M642" s="31" t="s">
        <v>589</v>
      </c>
      <c r="N642" s="31" t="s">
        <v>156</v>
      </c>
      <c r="O642" s="31" t="s">
        <v>156</v>
      </c>
      <c r="P642" s="31" t="s">
        <v>156</v>
      </c>
      <c r="Q642" s="31" t="s">
        <v>156</v>
      </c>
      <c r="R642" s="31" t="s">
        <v>156</v>
      </c>
      <c r="S642" s="165" t="s">
        <v>156</v>
      </c>
      <c r="T642" s="31">
        <v>0</v>
      </c>
      <c r="U642" s="31" t="s">
        <v>156</v>
      </c>
    </row>
    <row r="643" spans="1:21" s="16" customFormat="1" ht="13.5" customHeight="1">
      <c r="A643" s="25"/>
      <c r="B643" s="26"/>
      <c r="C643" s="27"/>
      <c r="D643" s="27"/>
      <c r="E643" s="264"/>
      <c r="F643" s="265"/>
      <c r="G643" s="29">
        <f>SUM(G645)</f>
        <v>76906.08</v>
      </c>
      <c r="H643" s="29">
        <f aca="true" t="shared" si="44" ref="H643:M643">SUM(H645)</f>
        <v>76906.08</v>
      </c>
      <c r="I643" s="29">
        <f t="shared" si="44"/>
        <v>0</v>
      </c>
      <c r="J643" s="29">
        <f t="shared" si="44"/>
        <v>0</v>
      </c>
      <c r="K643" s="29">
        <f t="shared" si="44"/>
        <v>0</v>
      </c>
      <c r="L643" s="29">
        <f t="shared" si="44"/>
        <v>0</v>
      </c>
      <c r="M643" s="29">
        <f t="shared" si="44"/>
        <v>76906.08</v>
      </c>
      <c r="N643" s="29">
        <v>0</v>
      </c>
      <c r="O643" s="29">
        <v>0</v>
      </c>
      <c r="P643" s="29">
        <v>0</v>
      </c>
      <c r="Q643" s="29">
        <v>0</v>
      </c>
      <c r="R643" s="29">
        <v>0</v>
      </c>
      <c r="S643" s="28">
        <v>0</v>
      </c>
      <c r="T643" s="29">
        <v>0</v>
      </c>
      <c r="U643" s="29">
        <v>0</v>
      </c>
    </row>
    <row r="644" spans="1:21" ht="13.5" customHeight="1">
      <c r="A644" s="260"/>
      <c r="B644" s="261"/>
      <c r="C644" s="20"/>
      <c r="D644" s="20" t="s">
        <v>576</v>
      </c>
      <c r="E644" s="262" t="s">
        <v>85</v>
      </c>
      <c r="F644" s="263"/>
      <c r="G644" s="31" t="s">
        <v>589</v>
      </c>
      <c r="H644" s="31" t="s">
        <v>589</v>
      </c>
      <c r="I644" s="31" t="s">
        <v>156</v>
      </c>
      <c r="J644" s="31" t="s">
        <v>156</v>
      </c>
      <c r="K644" s="31" t="s">
        <v>156</v>
      </c>
      <c r="L644" s="31" t="s">
        <v>156</v>
      </c>
      <c r="M644" s="31" t="s">
        <v>589</v>
      </c>
      <c r="N644" s="31" t="s">
        <v>156</v>
      </c>
      <c r="O644" s="31" t="s">
        <v>156</v>
      </c>
      <c r="P644" s="31" t="s">
        <v>156</v>
      </c>
      <c r="Q644" s="31" t="s">
        <v>156</v>
      </c>
      <c r="R644" s="31" t="s">
        <v>156</v>
      </c>
      <c r="S644" s="165" t="s">
        <v>156</v>
      </c>
      <c r="T644" s="31">
        <v>0</v>
      </c>
      <c r="U644" s="31" t="s">
        <v>156</v>
      </c>
    </row>
    <row r="645" spans="1:21" s="16" customFormat="1" ht="13.5" customHeight="1">
      <c r="A645" s="25"/>
      <c r="B645" s="26"/>
      <c r="C645" s="27"/>
      <c r="D645" s="27"/>
      <c r="E645" s="264"/>
      <c r="F645" s="265"/>
      <c r="G645" s="29">
        <v>76906.08</v>
      </c>
      <c r="H645" s="29">
        <v>76906.08</v>
      </c>
      <c r="I645" s="29">
        <v>0</v>
      </c>
      <c r="J645" s="29">
        <v>0</v>
      </c>
      <c r="K645" s="29">
        <v>0</v>
      </c>
      <c r="L645" s="29">
        <v>0</v>
      </c>
      <c r="M645" s="29">
        <v>76906.08</v>
      </c>
      <c r="N645" s="29">
        <v>0</v>
      </c>
      <c r="O645" s="29">
        <v>0</v>
      </c>
      <c r="P645" s="29">
        <v>0</v>
      </c>
      <c r="Q645" s="29">
        <v>0</v>
      </c>
      <c r="R645" s="29">
        <v>0</v>
      </c>
      <c r="S645" s="28">
        <v>0</v>
      </c>
      <c r="T645" s="29">
        <v>0</v>
      </c>
      <c r="U645" s="29">
        <v>0</v>
      </c>
    </row>
    <row r="646" spans="1:21" ht="13.5" customHeight="1">
      <c r="A646" s="260"/>
      <c r="B646" s="261"/>
      <c r="C646" s="20" t="s">
        <v>289</v>
      </c>
      <c r="D646" s="20"/>
      <c r="E646" s="262" t="s">
        <v>128</v>
      </c>
      <c r="F646" s="263"/>
      <c r="G646" s="31" t="s">
        <v>290</v>
      </c>
      <c r="H646" s="31" t="s">
        <v>290</v>
      </c>
      <c r="I646" s="31" t="s">
        <v>156</v>
      </c>
      <c r="J646" s="31" t="s">
        <v>156</v>
      </c>
      <c r="K646" s="31" t="s">
        <v>156</v>
      </c>
      <c r="L646" s="31" t="s">
        <v>156</v>
      </c>
      <c r="M646" s="31" t="s">
        <v>290</v>
      </c>
      <c r="N646" s="31" t="s">
        <v>156</v>
      </c>
      <c r="O646" s="31" t="s">
        <v>156</v>
      </c>
      <c r="P646" s="31" t="s">
        <v>156</v>
      </c>
      <c r="Q646" s="31" t="s">
        <v>156</v>
      </c>
      <c r="R646" s="31" t="s">
        <v>156</v>
      </c>
      <c r="S646" s="165" t="s">
        <v>156</v>
      </c>
      <c r="T646" s="31">
        <v>0</v>
      </c>
      <c r="U646" s="31" t="s">
        <v>156</v>
      </c>
    </row>
    <row r="647" spans="1:21" s="16" customFormat="1" ht="13.5" customHeight="1">
      <c r="A647" s="25"/>
      <c r="B647" s="26"/>
      <c r="C647" s="27"/>
      <c r="D647" s="27"/>
      <c r="E647" s="264"/>
      <c r="F647" s="265"/>
      <c r="G647" s="29">
        <f>SUM(G649)</f>
        <v>109724.11</v>
      </c>
      <c r="H647" s="29">
        <f aca="true" t="shared" si="45" ref="H647:M647">SUM(H649)</f>
        <v>109724.11</v>
      </c>
      <c r="I647" s="29">
        <f t="shared" si="45"/>
        <v>0</v>
      </c>
      <c r="J647" s="29">
        <f t="shared" si="45"/>
        <v>0</v>
      </c>
      <c r="K647" s="29">
        <f t="shared" si="45"/>
        <v>0</v>
      </c>
      <c r="L647" s="29">
        <f t="shared" si="45"/>
        <v>0</v>
      </c>
      <c r="M647" s="29">
        <f t="shared" si="45"/>
        <v>109724.11</v>
      </c>
      <c r="N647" s="29">
        <v>0</v>
      </c>
      <c r="O647" s="29">
        <v>0</v>
      </c>
      <c r="P647" s="29">
        <v>0</v>
      </c>
      <c r="Q647" s="29">
        <v>0</v>
      </c>
      <c r="R647" s="29">
        <v>0</v>
      </c>
      <c r="S647" s="28">
        <v>0</v>
      </c>
      <c r="T647" s="29">
        <v>0</v>
      </c>
      <c r="U647" s="29">
        <v>0</v>
      </c>
    </row>
    <row r="648" spans="1:21" ht="13.5" customHeight="1">
      <c r="A648" s="260"/>
      <c r="B648" s="261"/>
      <c r="C648" s="20"/>
      <c r="D648" s="20" t="s">
        <v>576</v>
      </c>
      <c r="E648" s="262" t="s">
        <v>85</v>
      </c>
      <c r="F648" s="263"/>
      <c r="G648" s="31" t="s">
        <v>290</v>
      </c>
      <c r="H648" s="31" t="s">
        <v>290</v>
      </c>
      <c r="I648" s="31" t="s">
        <v>156</v>
      </c>
      <c r="J648" s="31" t="s">
        <v>156</v>
      </c>
      <c r="K648" s="31" t="s">
        <v>156</v>
      </c>
      <c r="L648" s="31" t="s">
        <v>156</v>
      </c>
      <c r="M648" s="31" t="s">
        <v>290</v>
      </c>
      <c r="N648" s="31" t="s">
        <v>156</v>
      </c>
      <c r="O648" s="31" t="s">
        <v>156</v>
      </c>
      <c r="P648" s="31" t="s">
        <v>156</v>
      </c>
      <c r="Q648" s="31" t="s">
        <v>156</v>
      </c>
      <c r="R648" s="31" t="s">
        <v>156</v>
      </c>
      <c r="S648" s="165" t="s">
        <v>156</v>
      </c>
      <c r="T648" s="31">
        <v>0</v>
      </c>
      <c r="U648" s="31" t="s">
        <v>156</v>
      </c>
    </row>
    <row r="649" spans="1:21" s="16" customFormat="1" ht="13.5" customHeight="1">
      <c r="A649" s="25"/>
      <c r="B649" s="26"/>
      <c r="C649" s="27"/>
      <c r="D649" s="27"/>
      <c r="E649" s="272"/>
      <c r="F649" s="273"/>
      <c r="G649" s="29">
        <v>109724.11</v>
      </c>
      <c r="H649" s="29">
        <v>109724.11</v>
      </c>
      <c r="I649" s="29">
        <v>0</v>
      </c>
      <c r="J649" s="29">
        <v>0</v>
      </c>
      <c r="K649" s="29">
        <v>0</v>
      </c>
      <c r="L649" s="29">
        <v>0</v>
      </c>
      <c r="M649" s="29">
        <v>109724.11</v>
      </c>
      <c r="N649" s="29">
        <v>0</v>
      </c>
      <c r="O649" s="29">
        <v>0</v>
      </c>
      <c r="P649" s="29">
        <v>0</v>
      </c>
      <c r="Q649" s="29">
        <v>0</v>
      </c>
      <c r="R649" s="29">
        <v>0</v>
      </c>
      <c r="S649" s="28">
        <v>0</v>
      </c>
      <c r="T649" s="29">
        <v>0</v>
      </c>
      <c r="U649" s="29">
        <v>0</v>
      </c>
    </row>
    <row r="650" spans="1:21" ht="18.75" customHeight="1">
      <c r="A650" s="260"/>
      <c r="B650" s="261"/>
      <c r="C650" s="20" t="s">
        <v>291</v>
      </c>
      <c r="D650" s="20"/>
      <c r="E650" s="262" t="s">
        <v>26</v>
      </c>
      <c r="F650" s="263"/>
      <c r="G650" s="31" t="s">
        <v>912</v>
      </c>
      <c r="H650" s="31" t="s">
        <v>912</v>
      </c>
      <c r="I650" s="31" t="s">
        <v>913</v>
      </c>
      <c r="J650" s="31" t="s">
        <v>914</v>
      </c>
      <c r="K650" s="31" t="s">
        <v>915</v>
      </c>
      <c r="L650" s="31" t="s">
        <v>156</v>
      </c>
      <c r="M650" s="31" t="s">
        <v>590</v>
      </c>
      <c r="N650" s="31" t="s">
        <v>156</v>
      </c>
      <c r="O650" s="31" t="s">
        <v>156</v>
      </c>
      <c r="P650" s="31" t="s">
        <v>156</v>
      </c>
      <c r="Q650" s="31" t="s">
        <v>156</v>
      </c>
      <c r="R650" s="31" t="s">
        <v>156</v>
      </c>
      <c r="S650" s="165" t="s">
        <v>156</v>
      </c>
      <c r="T650" s="31">
        <v>0</v>
      </c>
      <c r="U650" s="31" t="s">
        <v>156</v>
      </c>
    </row>
    <row r="651" spans="1:21" s="16" customFormat="1" ht="18.75" customHeight="1">
      <c r="A651" s="25"/>
      <c r="B651" s="26"/>
      <c r="C651" s="27"/>
      <c r="D651" s="27"/>
      <c r="E651" s="272"/>
      <c r="F651" s="273"/>
      <c r="G651" s="29">
        <f>SUM(G653,G655,G657,G659,G661,G663,G665,G667,G669,G671,G673,G675,G677,G679,G681,G683,G685,G687)</f>
        <v>386054.33</v>
      </c>
      <c r="H651" s="29">
        <f aca="true" t="shared" si="46" ref="H651:M651">SUM(H653,H655,H657,H659,H661,H663,H665,H667,H669,H671,H673,H675,H677,H679,H681,H683,H685,H687)</f>
        <v>386054.33</v>
      </c>
      <c r="I651" s="29">
        <f t="shared" si="46"/>
        <v>386054.33</v>
      </c>
      <c r="J651" s="29">
        <f t="shared" si="46"/>
        <v>352141.55</v>
      </c>
      <c r="K651" s="29">
        <f t="shared" si="46"/>
        <v>33912.78</v>
      </c>
      <c r="L651" s="29">
        <f t="shared" si="46"/>
        <v>0</v>
      </c>
      <c r="M651" s="29">
        <f t="shared" si="46"/>
        <v>0</v>
      </c>
      <c r="N651" s="29">
        <v>0</v>
      </c>
      <c r="O651" s="29">
        <v>0</v>
      </c>
      <c r="P651" s="29">
        <v>0</v>
      </c>
      <c r="Q651" s="29">
        <v>0</v>
      </c>
      <c r="R651" s="29">
        <v>0</v>
      </c>
      <c r="S651" s="28">
        <v>0</v>
      </c>
      <c r="T651" s="29">
        <v>0</v>
      </c>
      <c r="U651" s="29">
        <v>0</v>
      </c>
    </row>
    <row r="652" spans="1:21" ht="13.5" customHeight="1">
      <c r="A652" s="260"/>
      <c r="B652" s="261"/>
      <c r="C652" s="20"/>
      <c r="D652" s="20" t="s">
        <v>379</v>
      </c>
      <c r="E652" s="262" t="s">
        <v>380</v>
      </c>
      <c r="F652" s="263"/>
      <c r="G652" s="31" t="s">
        <v>916</v>
      </c>
      <c r="H652" s="31" t="s">
        <v>916</v>
      </c>
      <c r="I652" s="31" t="s">
        <v>156</v>
      </c>
      <c r="J652" s="31" t="s">
        <v>156</v>
      </c>
      <c r="K652" s="31" t="s">
        <v>156</v>
      </c>
      <c r="L652" s="31" t="s">
        <v>156</v>
      </c>
      <c r="M652" s="31" t="s">
        <v>916</v>
      </c>
      <c r="N652" s="31" t="s">
        <v>156</v>
      </c>
      <c r="O652" s="31" t="s">
        <v>156</v>
      </c>
      <c r="P652" s="31" t="s">
        <v>156</v>
      </c>
      <c r="Q652" s="31" t="s">
        <v>156</v>
      </c>
      <c r="R652" s="31" t="s">
        <v>156</v>
      </c>
      <c r="S652" s="165" t="s">
        <v>156</v>
      </c>
      <c r="T652" s="31">
        <v>0</v>
      </c>
      <c r="U652" s="31" t="s">
        <v>156</v>
      </c>
    </row>
    <row r="653" spans="1:21" s="16" customFormat="1" ht="13.5" customHeight="1">
      <c r="A653" s="25"/>
      <c r="B653" s="26"/>
      <c r="C653" s="27"/>
      <c r="D653" s="27"/>
      <c r="E653" s="272"/>
      <c r="F653" s="273"/>
      <c r="G653" s="29">
        <v>0</v>
      </c>
      <c r="H653" s="29">
        <v>0</v>
      </c>
      <c r="I653" s="29">
        <v>0</v>
      </c>
      <c r="J653" s="29">
        <v>0</v>
      </c>
      <c r="K653" s="29">
        <v>0</v>
      </c>
      <c r="L653" s="29">
        <v>0</v>
      </c>
      <c r="M653" s="29">
        <v>0</v>
      </c>
      <c r="N653" s="29">
        <v>0</v>
      </c>
      <c r="O653" s="29">
        <v>0</v>
      </c>
      <c r="P653" s="29">
        <v>0</v>
      </c>
      <c r="Q653" s="29">
        <v>0</v>
      </c>
      <c r="R653" s="29">
        <v>0</v>
      </c>
      <c r="S653" s="28">
        <v>0</v>
      </c>
      <c r="T653" s="29">
        <v>0</v>
      </c>
      <c r="U653" s="29">
        <v>0</v>
      </c>
    </row>
    <row r="654" spans="1:21" ht="13.5" customHeight="1">
      <c r="A654" s="260"/>
      <c r="B654" s="261"/>
      <c r="C654" s="20"/>
      <c r="D654" s="20" t="s">
        <v>576</v>
      </c>
      <c r="E654" s="262" t="s">
        <v>85</v>
      </c>
      <c r="F654" s="263"/>
      <c r="G654" s="31" t="s">
        <v>293</v>
      </c>
      <c r="H654" s="31" t="s">
        <v>293</v>
      </c>
      <c r="I654" s="31" t="s">
        <v>156</v>
      </c>
      <c r="J654" s="31" t="s">
        <v>156</v>
      </c>
      <c r="K654" s="31" t="s">
        <v>156</v>
      </c>
      <c r="L654" s="31" t="s">
        <v>156</v>
      </c>
      <c r="M654" s="31" t="s">
        <v>293</v>
      </c>
      <c r="N654" s="31" t="s">
        <v>156</v>
      </c>
      <c r="O654" s="31" t="s">
        <v>156</v>
      </c>
      <c r="P654" s="31" t="s">
        <v>156</v>
      </c>
      <c r="Q654" s="31" t="s">
        <v>156</v>
      </c>
      <c r="R654" s="31" t="s">
        <v>156</v>
      </c>
      <c r="S654" s="165" t="s">
        <v>156</v>
      </c>
      <c r="T654" s="31">
        <v>0</v>
      </c>
      <c r="U654" s="31" t="s">
        <v>156</v>
      </c>
    </row>
    <row r="655" spans="1:21" s="16" customFormat="1" ht="13.5" customHeight="1">
      <c r="A655" s="25"/>
      <c r="B655" s="26"/>
      <c r="C655" s="27"/>
      <c r="D655" s="27"/>
      <c r="E655" s="272"/>
      <c r="F655" s="273"/>
      <c r="G655" s="29">
        <v>0</v>
      </c>
      <c r="H655" s="29">
        <v>0</v>
      </c>
      <c r="I655" s="29">
        <v>0</v>
      </c>
      <c r="J655" s="29">
        <v>0</v>
      </c>
      <c r="K655" s="29">
        <v>0</v>
      </c>
      <c r="L655" s="29">
        <v>0</v>
      </c>
      <c r="M655" s="29">
        <v>0</v>
      </c>
      <c r="N655" s="29">
        <v>0</v>
      </c>
      <c r="O655" s="29">
        <v>0</v>
      </c>
      <c r="P655" s="29">
        <v>0</v>
      </c>
      <c r="Q655" s="29">
        <v>0</v>
      </c>
      <c r="R655" s="29">
        <v>0</v>
      </c>
      <c r="S655" s="28">
        <v>0</v>
      </c>
      <c r="T655" s="29">
        <v>0</v>
      </c>
      <c r="U655" s="29">
        <v>0</v>
      </c>
    </row>
    <row r="656" spans="1:21" ht="13.5" customHeight="1">
      <c r="A656" s="260"/>
      <c r="B656" s="261"/>
      <c r="C656" s="20"/>
      <c r="D656" s="20" t="s">
        <v>395</v>
      </c>
      <c r="E656" s="262" t="s">
        <v>63</v>
      </c>
      <c r="F656" s="263"/>
      <c r="G656" s="31" t="s">
        <v>917</v>
      </c>
      <c r="H656" s="31" t="s">
        <v>917</v>
      </c>
      <c r="I656" s="31" t="s">
        <v>917</v>
      </c>
      <c r="J656" s="31" t="s">
        <v>917</v>
      </c>
      <c r="K656" s="31" t="s">
        <v>156</v>
      </c>
      <c r="L656" s="31" t="s">
        <v>156</v>
      </c>
      <c r="M656" s="31" t="s">
        <v>156</v>
      </c>
      <c r="N656" s="31" t="s">
        <v>156</v>
      </c>
      <c r="O656" s="31" t="s">
        <v>156</v>
      </c>
      <c r="P656" s="31" t="s">
        <v>156</v>
      </c>
      <c r="Q656" s="31" t="s">
        <v>156</v>
      </c>
      <c r="R656" s="31" t="s">
        <v>156</v>
      </c>
      <c r="S656" s="165" t="s">
        <v>156</v>
      </c>
      <c r="T656" s="31">
        <v>0</v>
      </c>
      <c r="U656" s="31" t="s">
        <v>156</v>
      </c>
    </row>
    <row r="657" spans="1:21" s="16" customFormat="1" ht="13.5" customHeight="1">
      <c r="A657" s="25"/>
      <c r="B657" s="26"/>
      <c r="C657" s="27"/>
      <c r="D657" s="27"/>
      <c r="E657" s="272"/>
      <c r="F657" s="273"/>
      <c r="G657" s="29">
        <v>263131.15</v>
      </c>
      <c r="H657" s="29">
        <v>263131.15</v>
      </c>
      <c r="I657" s="29">
        <v>263131.15</v>
      </c>
      <c r="J657" s="29">
        <v>263131.15</v>
      </c>
      <c r="K657" s="29">
        <v>0</v>
      </c>
      <c r="L657" s="29">
        <v>0</v>
      </c>
      <c r="M657" s="29">
        <v>0</v>
      </c>
      <c r="N657" s="29">
        <v>0</v>
      </c>
      <c r="O657" s="29">
        <v>0</v>
      </c>
      <c r="P657" s="29">
        <v>0</v>
      </c>
      <c r="Q657" s="29">
        <v>0</v>
      </c>
      <c r="R657" s="29">
        <v>0</v>
      </c>
      <c r="S657" s="28">
        <v>0</v>
      </c>
      <c r="T657" s="29">
        <v>0</v>
      </c>
      <c r="U657" s="29">
        <v>0</v>
      </c>
    </row>
    <row r="658" spans="1:21" ht="13.5" customHeight="1">
      <c r="A658" s="260"/>
      <c r="B658" s="261"/>
      <c r="C658" s="20"/>
      <c r="D658" s="20" t="s">
        <v>397</v>
      </c>
      <c r="E658" s="262" t="s">
        <v>68</v>
      </c>
      <c r="F658" s="263"/>
      <c r="G658" s="31" t="s">
        <v>918</v>
      </c>
      <c r="H658" s="31" t="s">
        <v>918</v>
      </c>
      <c r="I658" s="31" t="s">
        <v>918</v>
      </c>
      <c r="J658" s="31" t="s">
        <v>918</v>
      </c>
      <c r="K658" s="31" t="s">
        <v>156</v>
      </c>
      <c r="L658" s="31" t="s">
        <v>156</v>
      </c>
      <c r="M658" s="31" t="s">
        <v>156</v>
      </c>
      <c r="N658" s="31" t="s">
        <v>156</v>
      </c>
      <c r="O658" s="31" t="s">
        <v>156</v>
      </c>
      <c r="P658" s="31" t="s">
        <v>156</v>
      </c>
      <c r="Q658" s="31" t="s">
        <v>156</v>
      </c>
      <c r="R658" s="31" t="s">
        <v>156</v>
      </c>
      <c r="S658" s="165" t="s">
        <v>156</v>
      </c>
      <c r="T658" s="31">
        <v>0</v>
      </c>
      <c r="U658" s="31" t="s">
        <v>156</v>
      </c>
    </row>
    <row r="659" spans="1:21" s="16" customFormat="1" ht="13.5" customHeight="1">
      <c r="A659" s="25"/>
      <c r="B659" s="26"/>
      <c r="C659" s="27"/>
      <c r="D659" s="27"/>
      <c r="E659" s="272"/>
      <c r="F659" s="273"/>
      <c r="G659" s="29">
        <v>38472.26</v>
      </c>
      <c r="H659" s="29">
        <v>38472.26</v>
      </c>
      <c r="I659" s="29">
        <v>38472.26</v>
      </c>
      <c r="J659" s="29">
        <v>38472.26</v>
      </c>
      <c r="K659" s="29">
        <v>0</v>
      </c>
      <c r="L659" s="29">
        <v>0</v>
      </c>
      <c r="M659" s="29">
        <v>0</v>
      </c>
      <c r="N659" s="29">
        <v>0</v>
      </c>
      <c r="O659" s="29">
        <v>0</v>
      </c>
      <c r="P659" s="29">
        <v>0</v>
      </c>
      <c r="Q659" s="29">
        <v>0</v>
      </c>
      <c r="R659" s="29">
        <v>0</v>
      </c>
      <c r="S659" s="28">
        <v>0</v>
      </c>
      <c r="T659" s="29">
        <v>0</v>
      </c>
      <c r="U659" s="29">
        <v>0</v>
      </c>
    </row>
    <row r="660" spans="1:21" ht="13.5" customHeight="1">
      <c r="A660" s="260"/>
      <c r="B660" s="261"/>
      <c r="C660" s="20"/>
      <c r="D660" s="20" t="s">
        <v>399</v>
      </c>
      <c r="E660" s="262" t="s">
        <v>64</v>
      </c>
      <c r="F660" s="263"/>
      <c r="G660" s="31" t="s">
        <v>919</v>
      </c>
      <c r="H660" s="31" t="s">
        <v>919</v>
      </c>
      <c r="I660" s="31" t="s">
        <v>919</v>
      </c>
      <c r="J660" s="31" t="s">
        <v>919</v>
      </c>
      <c r="K660" s="31" t="s">
        <v>156</v>
      </c>
      <c r="L660" s="31" t="s">
        <v>156</v>
      </c>
      <c r="M660" s="31" t="s">
        <v>156</v>
      </c>
      <c r="N660" s="31" t="s">
        <v>156</v>
      </c>
      <c r="O660" s="31" t="s">
        <v>156</v>
      </c>
      <c r="P660" s="31" t="s">
        <v>156</v>
      </c>
      <c r="Q660" s="31" t="s">
        <v>156</v>
      </c>
      <c r="R660" s="31" t="s">
        <v>156</v>
      </c>
      <c r="S660" s="165" t="s">
        <v>156</v>
      </c>
      <c r="T660" s="31">
        <v>0</v>
      </c>
      <c r="U660" s="31" t="s">
        <v>156</v>
      </c>
    </row>
    <row r="661" spans="1:21" s="16" customFormat="1" ht="13.5" customHeight="1">
      <c r="A661" s="25"/>
      <c r="B661" s="26"/>
      <c r="C661" s="27"/>
      <c r="D661" s="27"/>
      <c r="E661" s="272"/>
      <c r="F661" s="273"/>
      <c r="G661" s="29">
        <v>43713.29</v>
      </c>
      <c r="H661" s="29">
        <v>43713.29</v>
      </c>
      <c r="I661" s="29">
        <v>43713.29</v>
      </c>
      <c r="J661" s="29">
        <v>43713.29</v>
      </c>
      <c r="K661" s="29">
        <v>0</v>
      </c>
      <c r="L661" s="29">
        <v>0</v>
      </c>
      <c r="M661" s="29">
        <v>0</v>
      </c>
      <c r="N661" s="29">
        <v>0</v>
      </c>
      <c r="O661" s="29">
        <v>0</v>
      </c>
      <c r="P661" s="29">
        <v>0</v>
      </c>
      <c r="Q661" s="29">
        <v>0</v>
      </c>
      <c r="R661" s="29">
        <v>0</v>
      </c>
      <c r="S661" s="28">
        <v>0</v>
      </c>
      <c r="T661" s="29">
        <v>0</v>
      </c>
      <c r="U661" s="29">
        <v>0</v>
      </c>
    </row>
    <row r="662" spans="1:21" ht="13.5" customHeight="1">
      <c r="A662" s="260"/>
      <c r="B662" s="261"/>
      <c r="C662" s="20"/>
      <c r="D662" s="20" t="s">
        <v>401</v>
      </c>
      <c r="E662" s="262" t="s">
        <v>65</v>
      </c>
      <c r="F662" s="263"/>
      <c r="G662" s="31" t="s">
        <v>920</v>
      </c>
      <c r="H662" s="31" t="s">
        <v>920</v>
      </c>
      <c r="I662" s="31" t="s">
        <v>920</v>
      </c>
      <c r="J662" s="31" t="s">
        <v>920</v>
      </c>
      <c r="K662" s="31" t="s">
        <v>156</v>
      </c>
      <c r="L662" s="31" t="s">
        <v>156</v>
      </c>
      <c r="M662" s="31" t="s">
        <v>156</v>
      </c>
      <c r="N662" s="31" t="s">
        <v>156</v>
      </c>
      <c r="O662" s="31" t="s">
        <v>156</v>
      </c>
      <c r="P662" s="31" t="s">
        <v>156</v>
      </c>
      <c r="Q662" s="31" t="s">
        <v>156</v>
      </c>
      <c r="R662" s="31" t="s">
        <v>156</v>
      </c>
      <c r="S662" s="165" t="s">
        <v>156</v>
      </c>
      <c r="T662" s="31">
        <v>0</v>
      </c>
      <c r="U662" s="31" t="s">
        <v>156</v>
      </c>
    </row>
    <row r="663" spans="1:21" s="16" customFormat="1" ht="13.5" customHeight="1">
      <c r="A663" s="25"/>
      <c r="B663" s="26"/>
      <c r="C663" s="27"/>
      <c r="D663" s="27"/>
      <c r="E663" s="272"/>
      <c r="F663" s="273"/>
      <c r="G663" s="29">
        <v>6824.85</v>
      </c>
      <c r="H663" s="29">
        <v>6824.85</v>
      </c>
      <c r="I663" s="29">
        <v>6824.85</v>
      </c>
      <c r="J663" s="29">
        <v>6824.85</v>
      </c>
      <c r="K663" s="29">
        <v>0</v>
      </c>
      <c r="L663" s="29">
        <v>0</v>
      </c>
      <c r="M663" s="29">
        <v>0</v>
      </c>
      <c r="N663" s="29">
        <v>0</v>
      </c>
      <c r="O663" s="29">
        <v>0</v>
      </c>
      <c r="P663" s="29">
        <v>0</v>
      </c>
      <c r="Q663" s="29">
        <v>0</v>
      </c>
      <c r="R663" s="29">
        <v>0</v>
      </c>
      <c r="S663" s="28">
        <v>0</v>
      </c>
      <c r="T663" s="29">
        <v>0</v>
      </c>
      <c r="U663" s="29">
        <v>0</v>
      </c>
    </row>
    <row r="664" spans="1:21" ht="13.5" customHeight="1">
      <c r="A664" s="260"/>
      <c r="B664" s="261"/>
      <c r="C664" s="20"/>
      <c r="D664" s="20" t="s">
        <v>424</v>
      </c>
      <c r="E664" s="262" t="s">
        <v>70</v>
      </c>
      <c r="F664" s="263"/>
      <c r="G664" s="31" t="s">
        <v>551</v>
      </c>
      <c r="H664" s="31" t="s">
        <v>551</v>
      </c>
      <c r="I664" s="31" t="s">
        <v>551</v>
      </c>
      <c r="J664" s="31" t="s">
        <v>551</v>
      </c>
      <c r="K664" s="31" t="s">
        <v>156</v>
      </c>
      <c r="L664" s="31" t="s">
        <v>156</v>
      </c>
      <c r="M664" s="31" t="s">
        <v>156</v>
      </c>
      <c r="N664" s="31" t="s">
        <v>156</v>
      </c>
      <c r="O664" s="31" t="s">
        <v>156</v>
      </c>
      <c r="P664" s="31" t="s">
        <v>156</v>
      </c>
      <c r="Q664" s="31" t="s">
        <v>156</v>
      </c>
      <c r="R664" s="31" t="s">
        <v>156</v>
      </c>
      <c r="S664" s="165" t="s">
        <v>156</v>
      </c>
      <c r="T664" s="31">
        <v>0</v>
      </c>
      <c r="U664" s="31" t="s">
        <v>156</v>
      </c>
    </row>
    <row r="665" spans="1:21" s="16" customFormat="1" ht="13.5" customHeight="1">
      <c r="A665" s="25"/>
      <c r="B665" s="26"/>
      <c r="C665" s="27"/>
      <c r="D665" s="27"/>
      <c r="E665" s="272"/>
      <c r="F665" s="273"/>
      <c r="G665" s="29">
        <v>0</v>
      </c>
      <c r="H665" s="29">
        <v>0</v>
      </c>
      <c r="I665" s="29">
        <v>0</v>
      </c>
      <c r="J665" s="29">
        <v>0</v>
      </c>
      <c r="K665" s="29">
        <v>0</v>
      </c>
      <c r="L665" s="29">
        <v>0</v>
      </c>
      <c r="M665" s="29">
        <v>0</v>
      </c>
      <c r="N665" s="29">
        <v>0</v>
      </c>
      <c r="O665" s="29">
        <v>0</v>
      </c>
      <c r="P665" s="29">
        <v>0</v>
      </c>
      <c r="Q665" s="29">
        <v>0</v>
      </c>
      <c r="R665" s="29">
        <v>0</v>
      </c>
      <c r="S665" s="28">
        <v>0</v>
      </c>
      <c r="T665" s="29">
        <v>0</v>
      </c>
      <c r="U665" s="29">
        <v>0</v>
      </c>
    </row>
    <row r="666" spans="1:21" ht="13.5" customHeight="1">
      <c r="A666" s="260"/>
      <c r="B666" s="261"/>
      <c r="C666" s="20"/>
      <c r="D666" s="20" t="s">
        <v>365</v>
      </c>
      <c r="E666" s="262" t="s">
        <v>52</v>
      </c>
      <c r="F666" s="263"/>
      <c r="G666" s="31" t="s">
        <v>921</v>
      </c>
      <c r="H666" s="31" t="s">
        <v>921</v>
      </c>
      <c r="I666" s="31" t="s">
        <v>921</v>
      </c>
      <c r="J666" s="31" t="s">
        <v>156</v>
      </c>
      <c r="K666" s="31" t="s">
        <v>921</v>
      </c>
      <c r="L666" s="31" t="s">
        <v>156</v>
      </c>
      <c r="M666" s="31" t="s">
        <v>156</v>
      </c>
      <c r="N666" s="31" t="s">
        <v>156</v>
      </c>
      <c r="O666" s="31" t="s">
        <v>156</v>
      </c>
      <c r="P666" s="31" t="s">
        <v>156</v>
      </c>
      <c r="Q666" s="31" t="s">
        <v>156</v>
      </c>
      <c r="R666" s="31" t="s">
        <v>156</v>
      </c>
      <c r="S666" s="165" t="s">
        <v>156</v>
      </c>
      <c r="T666" s="31">
        <v>0</v>
      </c>
      <c r="U666" s="31" t="s">
        <v>156</v>
      </c>
    </row>
    <row r="667" spans="1:21" s="16" customFormat="1" ht="13.5" customHeight="1">
      <c r="A667" s="25"/>
      <c r="B667" s="26"/>
      <c r="C667" s="27"/>
      <c r="D667" s="27"/>
      <c r="E667" s="272"/>
      <c r="F667" s="273"/>
      <c r="G667" s="29">
        <v>4092.21</v>
      </c>
      <c r="H667" s="29">
        <v>4092.21</v>
      </c>
      <c r="I667" s="29">
        <v>4092.21</v>
      </c>
      <c r="J667" s="29">
        <v>0</v>
      </c>
      <c r="K667" s="29">
        <v>4092.21</v>
      </c>
      <c r="L667" s="29">
        <v>0</v>
      </c>
      <c r="M667" s="29">
        <v>0</v>
      </c>
      <c r="N667" s="29">
        <v>0</v>
      </c>
      <c r="O667" s="29">
        <v>0</v>
      </c>
      <c r="P667" s="29">
        <v>0</v>
      </c>
      <c r="Q667" s="29">
        <v>0</v>
      </c>
      <c r="R667" s="29">
        <v>0</v>
      </c>
      <c r="S667" s="28">
        <v>0</v>
      </c>
      <c r="T667" s="29">
        <v>0</v>
      </c>
      <c r="U667" s="29">
        <v>0</v>
      </c>
    </row>
    <row r="668" spans="1:21" ht="13.5" customHeight="1">
      <c r="A668" s="260"/>
      <c r="B668" s="261"/>
      <c r="C668" s="20"/>
      <c r="D668" s="20" t="s">
        <v>372</v>
      </c>
      <c r="E668" s="262" t="s">
        <v>55</v>
      </c>
      <c r="F668" s="263"/>
      <c r="G668" s="31" t="s">
        <v>910</v>
      </c>
      <c r="H668" s="31" t="s">
        <v>910</v>
      </c>
      <c r="I668" s="31" t="s">
        <v>910</v>
      </c>
      <c r="J668" s="31" t="s">
        <v>156</v>
      </c>
      <c r="K668" s="31" t="s">
        <v>910</v>
      </c>
      <c r="L668" s="31" t="s">
        <v>156</v>
      </c>
      <c r="M668" s="31" t="s">
        <v>156</v>
      </c>
      <c r="N668" s="31" t="s">
        <v>156</v>
      </c>
      <c r="O668" s="31" t="s">
        <v>156</v>
      </c>
      <c r="P668" s="31" t="s">
        <v>156</v>
      </c>
      <c r="Q668" s="31" t="s">
        <v>156</v>
      </c>
      <c r="R668" s="31" t="s">
        <v>156</v>
      </c>
      <c r="S668" s="165" t="s">
        <v>156</v>
      </c>
      <c r="T668" s="31">
        <v>0</v>
      </c>
      <c r="U668" s="31" t="s">
        <v>156</v>
      </c>
    </row>
    <row r="669" spans="1:21" s="16" customFormat="1" ht="13.5" customHeight="1">
      <c r="A669" s="25"/>
      <c r="B669" s="26"/>
      <c r="C669" s="27"/>
      <c r="D669" s="27"/>
      <c r="E669" s="272"/>
      <c r="F669" s="273"/>
      <c r="G669" s="29">
        <v>4189.22</v>
      </c>
      <c r="H669" s="29">
        <v>4189.22</v>
      </c>
      <c r="I669" s="29">
        <v>4189.22</v>
      </c>
      <c r="J669" s="29">
        <v>0</v>
      </c>
      <c r="K669" s="29">
        <v>4189.22</v>
      </c>
      <c r="L669" s="29" t="s">
        <v>156</v>
      </c>
      <c r="M669" s="29" t="s">
        <v>156</v>
      </c>
      <c r="N669" s="29">
        <v>0</v>
      </c>
      <c r="O669" s="29">
        <v>0</v>
      </c>
      <c r="P669" s="29">
        <v>0</v>
      </c>
      <c r="Q669" s="29">
        <v>0</v>
      </c>
      <c r="R669" s="29">
        <v>0</v>
      </c>
      <c r="S669" s="28">
        <v>0</v>
      </c>
      <c r="T669" s="29">
        <v>0</v>
      </c>
      <c r="U669" s="29">
        <v>0</v>
      </c>
    </row>
    <row r="670" spans="1:21" ht="13.5" customHeight="1">
      <c r="A670" s="260"/>
      <c r="B670" s="261"/>
      <c r="C670" s="20"/>
      <c r="D670" s="20" t="s">
        <v>367</v>
      </c>
      <c r="E670" s="262" t="s">
        <v>54</v>
      </c>
      <c r="F670" s="263"/>
      <c r="G670" s="31" t="s">
        <v>211</v>
      </c>
      <c r="H670" s="31" t="s">
        <v>211</v>
      </c>
      <c r="I670" s="31" t="s">
        <v>211</v>
      </c>
      <c r="J670" s="31" t="s">
        <v>156</v>
      </c>
      <c r="K670" s="31" t="s">
        <v>211</v>
      </c>
      <c r="L670" s="31" t="s">
        <v>156</v>
      </c>
      <c r="M670" s="31" t="s">
        <v>156</v>
      </c>
      <c r="N670" s="31">
        <v>0</v>
      </c>
      <c r="O670" s="31" t="s">
        <v>156</v>
      </c>
      <c r="P670" s="31" t="s">
        <v>156</v>
      </c>
      <c r="Q670" s="31" t="s">
        <v>156</v>
      </c>
      <c r="R670" s="31" t="s">
        <v>156</v>
      </c>
      <c r="S670" s="165" t="s">
        <v>156</v>
      </c>
      <c r="T670" s="31">
        <v>0</v>
      </c>
      <c r="U670" s="31" t="s">
        <v>156</v>
      </c>
    </row>
    <row r="671" spans="1:21" s="16" customFormat="1" ht="13.5" customHeight="1">
      <c r="A671" s="25"/>
      <c r="B671" s="26"/>
      <c r="C671" s="27"/>
      <c r="D671" s="27"/>
      <c r="E671" s="264"/>
      <c r="F671" s="265"/>
      <c r="G671" s="29">
        <v>221.4</v>
      </c>
      <c r="H671" s="29">
        <v>221.4</v>
      </c>
      <c r="I671" s="29">
        <v>221.4</v>
      </c>
      <c r="J671" s="29">
        <v>0</v>
      </c>
      <c r="K671" s="29">
        <v>221.4</v>
      </c>
      <c r="L671" s="29" t="s">
        <v>156</v>
      </c>
      <c r="M671" s="29" t="s">
        <v>156</v>
      </c>
      <c r="N671" s="29">
        <v>0</v>
      </c>
      <c r="O671" s="29">
        <v>0</v>
      </c>
      <c r="P671" s="29">
        <v>0</v>
      </c>
      <c r="Q671" s="29">
        <v>0</v>
      </c>
      <c r="R671" s="29">
        <v>0</v>
      </c>
      <c r="S671" s="28">
        <v>0</v>
      </c>
      <c r="T671" s="29">
        <v>0</v>
      </c>
      <c r="U671" s="29">
        <v>0</v>
      </c>
    </row>
    <row r="672" spans="1:21" ht="13.5" customHeight="1">
      <c r="A672" s="260"/>
      <c r="B672" s="261"/>
      <c r="C672" s="20"/>
      <c r="D672" s="20" t="s">
        <v>427</v>
      </c>
      <c r="E672" s="262" t="s">
        <v>71</v>
      </c>
      <c r="F672" s="263"/>
      <c r="G672" s="31" t="s">
        <v>600</v>
      </c>
      <c r="H672" s="31" t="s">
        <v>600</v>
      </c>
      <c r="I672" s="31" t="s">
        <v>600</v>
      </c>
      <c r="J672" s="31" t="s">
        <v>156</v>
      </c>
      <c r="K672" s="31" t="s">
        <v>600</v>
      </c>
      <c r="L672" s="31" t="s">
        <v>156</v>
      </c>
      <c r="M672" s="31" t="s">
        <v>156</v>
      </c>
      <c r="N672" s="31" t="s">
        <v>156</v>
      </c>
      <c r="O672" s="31" t="s">
        <v>156</v>
      </c>
      <c r="P672" s="31" t="s">
        <v>156</v>
      </c>
      <c r="Q672" s="31" t="s">
        <v>156</v>
      </c>
      <c r="R672" s="31" t="s">
        <v>156</v>
      </c>
      <c r="S672" s="165" t="s">
        <v>156</v>
      </c>
      <c r="T672" s="31">
        <v>0</v>
      </c>
      <c r="U672" s="31" t="s">
        <v>156</v>
      </c>
    </row>
    <row r="673" spans="1:21" s="16" customFormat="1" ht="13.5" customHeight="1">
      <c r="A673" s="25"/>
      <c r="B673" s="26"/>
      <c r="C673" s="27"/>
      <c r="D673" s="27"/>
      <c r="E673" s="264"/>
      <c r="F673" s="265"/>
      <c r="G673" s="29">
        <v>150</v>
      </c>
      <c r="H673" s="29">
        <v>150</v>
      </c>
      <c r="I673" s="29">
        <v>150</v>
      </c>
      <c r="J673" s="29">
        <v>0</v>
      </c>
      <c r="K673" s="29">
        <v>150</v>
      </c>
      <c r="L673" s="29" t="s">
        <v>156</v>
      </c>
      <c r="M673" s="29" t="s">
        <v>156</v>
      </c>
      <c r="N673" s="29">
        <v>0</v>
      </c>
      <c r="O673" s="29">
        <v>0</v>
      </c>
      <c r="P673" s="29">
        <v>0</v>
      </c>
      <c r="Q673" s="29">
        <v>0</v>
      </c>
      <c r="R673" s="29">
        <v>0</v>
      </c>
      <c r="S673" s="28">
        <v>0</v>
      </c>
      <c r="T673" s="29">
        <v>0</v>
      </c>
      <c r="U673" s="29">
        <v>0</v>
      </c>
    </row>
    <row r="674" spans="1:21" ht="13.5" customHeight="1">
      <c r="A674" s="260"/>
      <c r="B674" s="261"/>
      <c r="C674" s="20"/>
      <c r="D674" s="20" t="s">
        <v>364</v>
      </c>
      <c r="E674" s="262" t="s">
        <v>50</v>
      </c>
      <c r="F674" s="263"/>
      <c r="G674" s="31" t="s">
        <v>922</v>
      </c>
      <c r="H674" s="31" t="s">
        <v>922</v>
      </c>
      <c r="I674" s="31" t="s">
        <v>922</v>
      </c>
      <c r="J674" s="31" t="s">
        <v>156</v>
      </c>
      <c r="K674" s="31" t="s">
        <v>922</v>
      </c>
      <c r="L674" s="31" t="s">
        <v>156</v>
      </c>
      <c r="M674" s="31" t="s">
        <v>156</v>
      </c>
      <c r="N674" s="31" t="s">
        <v>156</v>
      </c>
      <c r="O674" s="31" t="s">
        <v>156</v>
      </c>
      <c r="P674" s="31" t="s">
        <v>156</v>
      </c>
      <c r="Q674" s="31" t="s">
        <v>156</v>
      </c>
      <c r="R674" s="31" t="s">
        <v>156</v>
      </c>
      <c r="S674" s="165" t="s">
        <v>156</v>
      </c>
      <c r="T674" s="31">
        <v>0</v>
      </c>
      <c r="U674" s="31" t="s">
        <v>156</v>
      </c>
    </row>
    <row r="675" spans="1:21" s="16" customFormat="1" ht="13.5" customHeight="1">
      <c r="A675" s="25"/>
      <c r="B675" s="26"/>
      <c r="C675" s="27"/>
      <c r="D675" s="27"/>
      <c r="E675" s="264"/>
      <c r="F675" s="265"/>
      <c r="G675" s="29">
        <v>2436.83</v>
      </c>
      <c r="H675" s="29">
        <v>2436.83</v>
      </c>
      <c r="I675" s="29">
        <v>2436.83</v>
      </c>
      <c r="J675" s="29">
        <v>0</v>
      </c>
      <c r="K675" s="29">
        <v>2436.83</v>
      </c>
      <c r="L675" s="29" t="s">
        <v>156</v>
      </c>
      <c r="M675" s="29" t="s">
        <v>156</v>
      </c>
      <c r="N675" s="29">
        <v>0</v>
      </c>
      <c r="O675" s="29">
        <v>0</v>
      </c>
      <c r="P675" s="29">
        <v>0</v>
      </c>
      <c r="Q675" s="29">
        <v>0</v>
      </c>
      <c r="R675" s="29">
        <v>0</v>
      </c>
      <c r="S675" s="28">
        <v>0</v>
      </c>
      <c r="T675" s="29">
        <v>0</v>
      </c>
      <c r="U675" s="29">
        <v>0</v>
      </c>
    </row>
    <row r="676" spans="1:21" ht="13.5" customHeight="1">
      <c r="A676" s="260"/>
      <c r="B676" s="261"/>
      <c r="C676" s="20"/>
      <c r="D676" s="20" t="s">
        <v>374</v>
      </c>
      <c r="E676" s="262" t="s">
        <v>375</v>
      </c>
      <c r="F676" s="263"/>
      <c r="G676" s="31" t="s">
        <v>214</v>
      </c>
      <c r="H676" s="31" t="s">
        <v>214</v>
      </c>
      <c r="I676" s="31" t="s">
        <v>214</v>
      </c>
      <c r="J676" s="31" t="s">
        <v>156</v>
      </c>
      <c r="K676" s="31" t="s">
        <v>214</v>
      </c>
      <c r="L676" s="31" t="s">
        <v>156</v>
      </c>
      <c r="M676" s="31" t="s">
        <v>156</v>
      </c>
      <c r="N676" s="31" t="s">
        <v>156</v>
      </c>
      <c r="O676" s="31" t="s">
        <v>156</v>
      </c>
      <c r="P676" s="31" t="s">
        <v>156</v>
      </c>
      <c r="Q676" s="31" t="s">
        <v>156</v>
      </c>
      <c r="R676" s="31" t="s">
        <v>156</v>
      </c>
      <c r="S676" s="165" t="s">
        <v>156</v>
      </c>
      <c r="T676" s="31">
        <v>0</v>
      </c>
      <c r="U676" s="31" t="s">
        <v>156</v>
      </c>
    </row>
    <row r="677" spans="1:21" s="16" customFormat="1" ht="13.5" customHeight="1">
      <c r="A677" s="25"/>
      <c r="B677" s="26"/>
      <c r="C677" s="27"/>
      <c r="D677" s="27"/>
      <c r="E677" s="264"/>
      <c r="F677" s="265"/>
      <c r="G677" s="29">
        <v>547.35</v>
      </c>
      <c r="H677" s="29">
        <v>547.35</v>
      </c>
      <c r="I677" s="29">
        <v>547.35</v>
      </c>
      <c r="J677" s="29">
        <v>0</v>
      </c>
      <c r="K677" s="29">
        <v>547.35</v>
      </c>
      <c r="L677" s="29" t="s">
        <v>156</v>
      </c>
      <c r="M677" s="29" t="s">
        <v>156</v>
      </c>
      <c r="N677" s="29">
        <v>0</v>
      </c>
      <c r="O677" s="29">
        <v>0</v>
      </c>
      <c r="P677" s="29">
        <v>0</v>
      </c>
      <c r="Q677" s="29">
        <v>0</v>
      </c>
      <c r="R677" s="29">
        <v>0</v>
      </c>
      <c r="S677" s="28">
        <v>0</v>
      </c>
      <c r="T677" s="29">
        <v>0</v>
      </c>
      <c r="U677" s="29">
        <v>0</v>
      </c>
    </row>
    <row r="678" spans="1:21" ht="12.75" customHeight="1">
      <c r="A678" s="260"/>
      <c r="B678" s="261"/>
      <c r="C678" s="20"/>
      <c r="D678" s="20" t="s">
        <v>376</v>
      </c>
      <c r="E678" s="262" t="s">
        <v>377</v>
      </c>
      <c r="F678" s="263"/>
      <c r="G678" s="31" t="s">
        <v>923</v>
      </c>
      <c r="H678" s="31" t="s">
        <v>923</v>
      </c>
      <c r="I678" s="31" t="s">
        <v>923</v>
      </c>
      <c r="J678" s="31" t="s">
        <v>156</v>
      </c>
      <c r="K678" s="31" t="s">
        <v>923</v>
      </c>
      <c r="L678" s="31" t="s">
        <v>156</v>
      </c>
      <c r="M678" s="31" t="s">
        <v>156</v>
      </c>
      <c r="N678" s="31" t="s">
        <v>156</v>
      </c>
      <c r="O678" s="31" t="s">
        <v>156</v>
      </c>
      <c r="P678" s="31" t="s">
        <v>156</v>
      </c>
      <c r="Q678" s="31" t="s">
        <v>156</v>
      </c>
      <c r="R678" s="31" t="s">
        <v>156</v>
      </c>
      <c r="S678" s="165" t="s">
        <v>156</v>
      </c>
      <c r="T678" s="31">
        <v>0</v>
      </c>
      <c r="U678" s="31" t="s">
        <v>156</v>
      </c>
    </row>
    <row r="679" spans="1:21" s="16" customFormat="1" ht="12.75">
      <c r="A679" s="25"/>
      <c r="B679" s="26"/>
      <c r="C679" s="27"/>
      <c r="D679" s="27"/>
      <c r="E679" s="264"/>
      <c r="F679" s="265"/>
      <c r="G679" s="29">
        <v>1370.44</v>
      </c>
      <c r="H679" s="29">
        <v>1370.44</v>
      </c>
      <c r="I679" s="29">
        <v>1370.44</v>
      </c>
      <c r="J679" s="29">
        <v>0</v>
      </c>
      <c r="K679" s="29">
        <v>1370.44</v>
      </c>
      <c r="L679" s="29" t="s">
        <v>156</v>
      </c>
      <c r="M679" s="29" t="s">
        <v>156</v>
      </c>
      <c r="N679" s="29">
        <v>0</v>
      </c>
      <c r="O679" s="29">
        <v>0</v>
      </c>
      <c r="P679" s="29">
        <v>0</v>
      </c>
      <c r="Q679" s="29">
        <v>0</v>
      </c>
      <c r="R679" s="29">
        <v>0</v>
      </c>
      <c r="S679" s="28">
        <v>0</v>
      </c>
      <c r="T679" s="29">
        <v>0</v>
      </c>
      <c r="U679" s="29">
        <v>0</v>
      </c>
    </row>
    <row r="680" spans="1:21" ht="13.5" customHeight="1">
      <c r="A680" s="260"/>
      <c r="B680" s="261"/>
      <c r="C680" s="20"/>
      <c r="D680" s="20" t="s">
        <v>415</v>
      </c>
      <c r="E680" s="262" t="s">
        <v>56</v>
      </c>
      <c r="F680" s="263"/>
      <c r="G680" s="31" t="s">
        <v>924</v>
      </c>
      <c r="H680" s="31" t="s">
        <v>924</v>
      </c>
      <c r="I680" s="31" t="s">
        <v>924</v>
      </c>
      <c r="J680" s="31" t="s">
        <v>156</v>
      </c>
      <c r="K680" s="31" t="s">
        <v>924</v>
      </c>
      <c r="L680" s="31" t="s">
        <v>156</v>
      </c>
      <c r="M680" s="31" t="s">
        <v>156</v>
      </c>
      <c r="N680" s="31" t="s">
        <v>156</v>
      </c>
      <c r="O680" s="31" t="s">
        <v>156</v>
      </c>
      <c r="P680" s="31" t="s">
        <v>156</v>
      </c>
      <c r="Q680" s="31" t="s">
        <v>156</v>
      </c>
      <c r="R680" s="31" t="s">
        <v>156</v>
      </c>
      <c r="S680" s="165" t="s">
        <v>156</v>
      </c>
      <c r="T680" s="31">
        <v>0</v>
      </c>
      <c r="U680" s="31" t="s">
        <v>156</v>
      </c>
    </row>
    <row r="681" spans="1:21" s="16" customFormat="1" ht="13.5" customHeight="1">
      <c r="A681" s="25"/>
      <c r="B681" s="26"/>
      <c r="C681" s="27"/>
      <c r="D681" s="27"/>
      <c r="E681" s="264"/>
      <c r="F681" s="265"/>
      <c r="G681" s="29">
        <v>3739.33</v>
      </c>
      <c r="H681" s="29">
        <v>3739.33</v>
      </c>
      <c r="I681" s="29">
        <v>3739.33</v>
      </c>
      <c r="J681" s="29">
        <v>0</v>
      </c>
      <c r="K681" s="29">
        <v>3739.33</v>
      </c>
      <c r="L681" s="29" t="s">
        <v>156</v>
      </c>
      <c r="M681" s="29" t="s">
        <v>156</v>
      </c>
      <c r="N681" s="29">
        <v>0</v>
      </c>
      <c r="O681" s="29">
        <v>0</v>
      </c>
      <c r="P681" s="29">
        <v>0</v>
      </c>
      <c r="Q681" s="29">
        <v>0</v>
      </c>
      <c r="R681" s="29">
        <v>0</v>
      </c>
      <c r="S681" s="28">
        <v>0</v>
      </c>
      <c r="T681" s="29">
        <v>0</v>
      </c>
      <c r="U681" s="29">
        <v>0</v>
      </c>
    </row>
    <row r="682" spans="1:21" ht="13.5" customHeight="1">
      <c r="A682" s="260"/>
      <c r="B682" s="261"/>
      <c r="C682" s="20"/>
      <c r="D682" s="20" t="s">
        <v>432</v>
      </c>
      <c r="E682" s="262" t="s">
        <v>57</v>
      </c>
      <c r="F682" s="263"/>
      <c r="G682" s="31" t="s">
        <v>925</v>
      </c>
      <c r="H682" s="31" t="s">
        <v>925</v>
      </c>
      <c r="I682" s="31" t="s">
        <v>925</v>
      </c>
      <c r="J682" s="31" t="s">
        <v>156</v>
      </c>
      <c r="K682" s="31" t="s">
        <v>925</v>
      </c>
      <c r="L682" s="31" t="s">
        <v>156</v>
      </c>
      <c r="M682" s="31" t="s">
        <v>156</v>
      </c>
      <c r="N682" s="31" t="s">
        <v>156</v>
      </c>
      <c r="O682" s="31" t="s">
        <v>156</v>
      </c>
      <c r="P682" s="31" t="s">
        <v>156</v>
      </c>
      <c r="Q682" s="31" t="s">
        <v>156</v>
      </c>
      <c r="R682" s="31" t="s">
        <v>156</v>
      </c>
      <c r="S682" s="165" t="s">
        <v>156</v>
      </c>
      <c r="T682" s="31">
        <v>0</v>
      </c>
      <c r="U682" s="31" t="s">
        <v>156</v>
      </c>
    </row>
    <row r="683" spans="1:21" s="16" customFormat="1" ht="13.5" customHeight="1">
      <c r="A683" s="25"/>
      <c r="B683" s="26"/>
      <c r="C683" s="27"/>
      <c r="D683" s="27"/>
      <c r="E683" s="264"/>
      <c r="F683" s="265"/>
      <c r="G683" s="29">
        <v>0</v>
      </c>
      <c r="H683" s="29">
        <v>0</v>
      </c>
      <c r="I683" s="29">
        <v>0</v>
      </c>
      <c r="J683" s="29">
        <v>0</v>
      </c>
      <c r="K683" s="29">
        <v>0</v>
      </c>
      <c r="L683" s="29" t="s">
        <v>156</v>
      </c>
      <c r="M683" s="29" t="s">
        <v>156</v>
      </c>
      <c r="N683" s="29">
        <v>0</v>
      </c>
      <c r="O683" s="29">
        <v>0</v>
      </c>
      <c r="P683" s="29">
        <v>0</v>
      </c>
      <c r="Q683" s="29">
        <v>0</v>
      </c>
      <c r="R683" s="29">
        <v>0</v>
      </c>
      <c r="S683" s="28">
        <v>0</v>
      </c>
      <c r="T683" s="29">
        <v>0</v>
      </c>
      <c r="U683" s="29">
        <v>0</v>
      </c>
    </row>
    <row r="684" spans="1:21" ht="12.75" customHeight="1">
      <c r="A684" s="260"/>
      <c r="B684" s="261"/>
      <c r="C684" s="20"/>
      <c r="D684" s="20" t="s">
        <v>434</v>
      </c>
      <c r="E684" s="262" t="s">
        <v>73</v>
      </c>
      <c r="F684" s="263"/>
      <c r="G684" s="31" t="s">
        <v>926</v>
      </c>
      <c r="H684" s="31" t="s">
        <v>926</v>
      </c>
      <c r="I684" s="31" t="s">
        <v>926</v>
      </c>
      <c r="J684" s="31" t="s">
        <v>156</v>
      </c>
      <c r="K684" s="31" t="s">
        <v>926</v>
      </c>
      <c r="L684" s="31" t="s">
        <v>156</v>
      </c>
      <c r="M684" s="31" t="s">
        <v>156</v>
      </c>
      <c r="N684" s="31" t="s">
        <v>156</v>
      </c>
      <c r="O684" s="31" t="s">
        <v>156</v>
      </c>
      <c r="P684" s="31" t="s">
        <v>156</v>
      </c>
      <c r="Q684" s="31" t="s">
        <v>156</v>
      </c>
      <c r="R684" s="31" t="s">
        <v>156</v>
      </c>
      <c r="S684" s="165" t="s">
        <v>156</v>
      </c>
      <c r="T684" s="31">
        <v>0</v>
      </c>
      <c r="U684" s="31" t="s">
        <v>156</v>
      </c>
    </row>
    <row r="685" spans="1:21" s="16" customFormat="1" ht="12.75">
      <c r="A685" s="25"/>
      <c r="B685" s="26"/>
      <c r="C685" s="27"/>
      <c r="D685" s="27"/>
      <c r="E685" s="264"/>
      <c r="F685" s="265"/>
      <c r="G685" s="29">
        <v>16926</v>
      </c>
      <c r="H685" s="29">
        <v>16926</v>
      </c>
      <c r="I685" s="29">
        <v>16926</v>
      </c>
      <c r="J685" s="29">
        <v>0</v>
      </c>
      <c r="K685" s="29">
        <v>16926</v>
      </c>
      <c r="L685" s="29" t="s">
        <v>156</v>
      </c>
      <c r="M685" s="29" t="s">
        <v>156</v>
      </c>
      <c r="N685" s="29">
        <v>0</v>
      </c>
      <c r="O685" s="29">
        <v>0</v>
      </c>
      <c r="P685" s="29">
        <v>0</v>
      </c>
      <c r="Q685" s="29">
        <v>0</v>
      </c>
      <c r="R685" s="29">
        <v>0</v>
      </c>
      <c r="S685" s="28">
        <v>0</v>
      </c>
      <c r="T685" s="29">
        <v>0</v>
      </c>
      <c r="U685" s="29">
        <v>0</v>
      </c>
    </row>
    <row r="686" spans="1:21" ht="12.75" customHeight="1">
      <c r="A686" s="260"/>
      <c r="B686" s="261"/>
      <c r="C686" s="20"/>
      <c r="D686" s="20" t="s">
        <v>435</v>
      </c>
      <c r="E686" s="262" t="s">
        <v>436</v>
      </c>
      <c r="F686" s="263"/>
      <c r="G686" s="31" t="s">
        <v>927</v>
      </c>
      <c r="H686" s="31" t="s">
        <v>927</v>
      </c>
      <c r="I686" s="31" t="s">
        <v>927</v>
      </c>
      <c r="J686" s="31" t="s">
        <v>156</v>
      </c>
      <c r="K686" s="31" t="s">
        <v>927</v>
      </c>
      <c r="L686" s="31" t="s">
        <v>156</v>
      </c>
      <c r="M686" s="31" t="s">
        <v>156</v>
      </c>
      <c r="N686" s="31" t="s">
        <v>156</v>
      </c>
      <c r="O686" s="31" t="s">
        <v>156</v>
      </c>
      <c r="P686" s="31" t="s">
        <v>156</v>
      </c>
      <c r="Q686" s="31" t="s">
        <v>156</v>
      </c>
      <c r="R686" s="31" t="s">
        <v>156</v>
      </c>
      <c r="S686" s="165" t="s">
        <v>156</v>
      </c>
      <c r="T686" s="31">
        <v>0</v>
      </c>
      <c r="U686" s="31" t="s">
        <v>156</v>
      </c>
    </row>
    <row r="687" spans="1:21" s="16" customFormat="1" ht="12.75">
      <c r="A687" s="25"/>
      <c r="B687" s="26"/>
      <c r="C687" s="27"/>
      <c r="D687" s="27"/>
      <c r="E687" s="264"/>
      <c r="F687" s="265"/>
      <c r="G687" s="29">
        <v>240</v>
      </c>
      <c r="H687" s="29">
        <v>240</v>
      </c>
      <c r="I687" s="29">
        <v>240</v>
      </c>
      <c r="J687" s="29">
        <v>0</v>
      </c>
      <c r="K687" s="29">
        <v>240</v>
      </c>
      <c r="L687" s="29" t="s">
        <v>156</v>
      </c>
      <c r="M687" s="29" t="s">
        <v>156</v>
      </c>
      <c r="N687" s="29">
        <v>0</v>
      </c>
      <c r="O687" s="29">
        <v>0</v>
      </c>
      <c r="P687" s="29">
        <v>0</v>
      </c>
      <c r="Q687" s="29">
        <v>0</v>
      </c>
      <c r="R687" s="29">
        <v>0</v>
      </c>
      <c r="S687" s="28">
        <v>0</v>
      </c>
      <c r="T687" s="29">
        <v>0</v>
      </c>
      <c r="U687" s="29">
        <v>0</v>
      </c>
    </row>
    <row r="688" spans="1:21" ht="12.75" customHeight="1">
      <c r="A688" s="260"/>
      <c r="B688" s="261"/>
      <c r="C688" s="20" t="s">
        <v>294</v>
      </c>
      <c r="D688" s="20"/>
      <c r="E688" s="262" t="s">
        <v>27</v>
      </c>
      <c r="F688" s="263"/>
      <c r="G688" s="31" t="s">
        <v>592</v>
      </c>
      <c r="H688" s="31" t="s">
        <v>592</v>
      </c>
      <c r="I688" s="31" t="s">
        <v>592</v>
      </c>
      <c r="J688" s="31" t="s">
        <v>592</v>
      </c>
      <c r="K688" s="31" t="s">
        <v>156</v>
      </c>
      <c r="L688" s="31" t="s">
        <v>156</v>
      </c>
      <c r="M688" s="31" t="s">
        <v>156</v>
      </c>
      <c r="N688" s="31" t="s">
        <v>156</v>
      </c>
      <c r="O688" s="31" t="s">
        <v>156</v>
      </c>
      <c r="P688" s="31" t="s">
        <v>156</v>
      </c>
      <c r="Q688" s="31" t="s">
        <v>156</v>
      </c>
      <c r="R688" s="31" t="s">
        <v>156</v>
      </c>
      <c r="S688" s="165" t="s">
        <v>156</v>
      </c>
      <c r="T688" s="31">
        <v>0</v>
      </c>
      <c r="U688" s="31" t="s">
        <v>156</v>
      </c>
    </row>
    <row r="689" spans="1:21" s="16" customFormat="1" ht="17.25" customHeight="1">
      <c r="A689" s="25"/>
      <c r="B689" s="26"/>
      <c r="C689" s="27"/>
      <c r="D689" s="27"/>
      <c r="E689" s="264"/>
      <c r="F689" s="265"/>
      <c r="G689" s="29">
        <f>SUM(G691,G693,G695)</f>
        <v>1239</v>
      </c>
      <c r="H689" s="29">
        <f aca="true" t="shared" si="47" ref="H689:M689">SUM(H691,H693,H695)</f>
        <v>1239</v>
      </c>
      <c r="I689" s="29">
        <f t="shared" si="47"/>
        <v>1239</v>
      </c>
      <c r="J689" s="29">
        <f t="shared" si="47"/>
        <v>1239</v>
      </c>
      <c r="K689" s="29">
        <f t="shared" si="47"/>
        <v>0</v>
      </c>
      <c r="L689" s="29">
        <f t="shared" si="47"/>
        <v>0</v>
      </c>
      <c r="M689" s="29">
        <f t="shared" si="47"/>
        <v>0</v>
      </c>
      <c r="N689" s="29">
        <v>0</v>
      </c>
      <c r="O689" s="29">
        <v>0</v>
      </c>
      <c r="P689" s="29">
        <v>0</v>
      </c>
      <c r="Q689" s="29">
        <v>0</v>
      </c>
      <c r="R689" s="29">
        <v>0</v>
      </c>
      <c r="S689" s="28">
        <v>0</v>
      </c>
      <c r="T689" s="29">
        <v>0</v>
      </c>
      <c r="U689" s="29">
        <v>0</v>
      </c>
    </row>
    <row r="690" spans="1:21" ht="13.5" customHeight="1">
      <c r="A690" s="260"/>
      <c r="B690" s="261"/>
      <c r="C690" s="20"/>
      <c r="D690" s="20" t="s">
        <v>399</v>
      </c>
      <c r="E690" s="262" t="s">
        <v>64</v>
      </c>
      <c r="F690" s="263"/>
      <c r="G690" s="31" t="s">
        <v>593</v>
      </c>
      <c r="H690" s="31" t="s">
        <v>593</v>
      </c>
      <c r="I690" s="31" t="s">
        <v>593</v>
      </c>
      <c r="J690" s="31" t="s">
        <v>593</v>
      </c>
      <c r="K690" s="31" t="s">
        <v>156</v>
      </c>
      <c r="L690" s="31" t="s">
        <v>156</v>
      </c>
      <c r="M690" s="31" t="s">
        <v>156</v>
      </c>
      <c r="N690" s="31" t="s">
        <v>156</v>
      </c>
      <c r="O690" s="31" t="s">
        <v>156</v>
      </c>
      <c r="P690" s="31" t="s">
        <v>156</v>
      </c>
      <c r="Q690" s="31" t="s">
        <v>156</v>
      </c>
      <c r="R690" s="31" t="s">
        <v>156</v>
      </c>
      <c r="S690" s="165" t="s">
        <v>156</v>
      </c>
      <c r="T690" s="31">
        <v>0</v>
      </c>
      <c r="U690" s="31" t="s">
        <v>156</v>
      </c>
    </row>
    <row r="691" spans="1:21" s="16" customFormat="1" ht="13.5" customHeight="1">
      <c r="A691" s="25"/>
      <c r="B691" s="26"/>
      <c r="C691" s="27"/>
      <c r="D691" s="27"/>
      <c r="E691" s="264"/>
      <c r="F691" s="265"/>
      <c r="G691" s="29">
        <v>0</v>
      </c>
      <c r="H691" s="29">
        <v>0</v>
      </c>
      <c r="I691" s="29">
        <v>0</v>
      </c>
      <c r="J691" s="29">
        <v>0</v>
      </c>
      <c r="K691" s="29">
        <v>0</v>
      </c>
      <c r="L691" s="29">
        <v>0</v>
      </c>
      <c r="M691" s="29">
        <v>0</v>
      </c>
      <c r="N691" s="29">
        <v>0</v>
      </c>
      <c r="O691" s="29">
        <v>0</v>
      </c>
      <c r="P691" s="29">
        <v>0</v>
      </c>
      <c r="Q691" s="29">
        <v>0</v>
      </c>
      <c r="R691" s="29">
        <v>0</v>
      </c>
      <c r="S691" s="28">
        <v>0</v>
      </c>
      <c r="T691" s="29">
        <v>0</v>
      </c>
      <c r="U691" s="29">
        <v>0</v>
      </c>
    </row>
    <row r="692" spans="1:21" ht="13.5" customHeight="1">
      <c r="A692" s="260"/>
      <c r="B692" s="261"/>
      <c r="C692" s="20"/>
      <c r="D692" s="20" t="s">
        <v>401</v>
      </c>
      <c r="E692" s="262" t="s">
        <v>65</v>
      </c>
      <c r="F692" s="263"/>
      <c r="G692" s="31" t="s">
        <v>594</v>
      </c>
      <c r="H692" s="31" t="s">
        <v>594</v>
      </c>
      <c r="I692" s="31" t="s">
        <v>594</v>
      </c>
      <c r="J692" s="31" t="s">
        <v>594</v>
      </c>
      <c r="K692" s="31" t="s">
        <v>156</v>
      </c>
      <c r="L692" s="31" t="s">
        <v>156</v>
      </c>
      <c r="M692" s="31" t="s">
        <v>156</v>
      </c>
      <c r="N692" s="31" t="s">
        <v>156</v>
      </c>
      <c r="O692" s="31" t="s">
        <v>156</v>
      </c>
      <c r="P692" s="31" t="s">
        <v>156</v>
      </c>
      <c r="Q692" s="31" t="s">
        <v>156</v>
      </c>
      <c r="R692" s="31" t="s">
        <v>156</v>
      </c>
      <c r="S692" s="165" t="s">
        <v>156</v>
      </c>
      <c r="T692" s="31">
        <v>0</v>
      </c>
      <c r="U692" s="31" t="s">
        <v>156</v>
      </c>
    </row>
    <row r="693" spans="1:21" s="16" customFormat="1" ht="13.5" customHeight="1">
      <c r="A693" s="25"/>
      <c r="B693" s="26"/>
      <c r="C693" s="27"/>
      <c r="D693" s="27"/>
      <c r="E693" s="264"/>
      <c r="F693" s="265"/>
      <c r="G693" s="29">
        <v>0</v>
      </c>
      <c r="H693" s="29">
        <v>0</v>
      </c>
      <c r="I693" s="29">
        <v>0</v>
      </c>
      <c r="J693" s="29">
        <v>0</v>
      </c>
      <c r="K693" s="29">
        <v>0</v>
      </c>
      <c r="L693" s="29">
        <v>0</v>
      </c>
      <c r="M693" s="29">
        <v>0</v>
      </c>
      <c r="N693" s="29">
        <v>0</v>
      </c>
      <c r="O693" s="29">
        <v>0</v>
      </c>
      <c r="P693" s="29">
        <v>0</v>
      </c>
      <c r="Q693" s="29">
        <v>0</v>
      </c>
      <c r="R693" s="29">
        <v>0</v>
      </c>
      <c r="S693" s="28">
        <v>0</v>
      </c>
      <c r="T693" s="29">
        <v>0</v>
      </c>
      <c r="U693" s="29">
        <v>0</v>
      </c>
    </row>
    <row r="694" spans="1:21" ht="13.5" customHeight="1">
      <c r="A694" s="260"/>
      <c r="B694" s="261"/>
      <c r="C694" s="20"/>
      <c r="D694" s="20" t="s">
        <v>424</v>
      </c>
      <c r="E694" s="262" t="s">
        <v>70</v>
      </c>
      <c r="F694" s="263"/>
      <c r="G694" s="31" t="s">
        <v>566</v>
      </c>
      <c r="H694" s="31" t="s">
        <v>566</v>
      </c>
      <c r="I694" s="31" t="s">
        <v>566</v>
      </c>
      <c r="J694" s="31" t="s">
        <v>566</v>
      </c>
      <c r="K694" s="31" t="s">
        <v>156</v>
      </c>
      <c r="L694" s="31" t="s">
        <v>156</v>
      </c>
      <c r="M694" s="31" t="s">
        <v>156</v>
      </c>
      <c r="N694" s="31" t="s">
        <v>156</v>
      </c>
      <c r="O694" s="31" t="s">
        <v>156</v>
      </c>
      <c r="P694" s="31" t="s">
        <v>156</v>
      </c>
      <c r="Q694" s="31" t="s">
        <v>156</v>
      </c>
      <c r="R694" s="31" t="s">
        <v>156</v>
      </c>
      <c r="S694" s="165" t="s">
        <v>156</v>
      </c>
      <c r="T694" s="31">
        <v>0</v>
      </c>
      <c r="U694" s="31" t="s">
        <v>156</v>
      </c>
    </row>
    <row r="695" spans="1:21" s="16" customFormat="1" ht="13.5" customHeight="1">
      <c r="A695" s="25"/>
      <c r="B695" s="26"/>
      <c r="C695" s="27"/>
      <c r="D695" s="27"/>
      <c r="E695" s="264"/>
      <c r="F695" s="265"/>
      <c r="G695" s="29">
        <v>1239</v>
      </c>
      <c r="H695" s="29">
        <v>1239</v>
      </c>
      <c r="I695" s="29">
        <v>1239</v>
      </c>
      <c r="J695" s="29">
        <v>1239</v>
      </c>
      <c r="K695" s="29">
        <v>0</v>
      </c>
      <c r="L695" s="29">
        <v>0</v>
      </c>
      <c r="M695" s="29">
        <v>0</v>
      </c>
      <c r="N695" s="29">
        <v>0</v>
      </c>
      <c r="O695" s="29">
        <v>0</v>
      </c>
      <c r="P695" s="29">
        <v>0</v>
      </c>
      <c r="Q695" s="29">
        <v>0</v>
      </c>
      <c r="R695" s="29">
        <v>0</v>
      </c>
      <c r="S695" s="28">
        <v>0</v>
      </c>
      <c r="T695" s="29">
        <v>0</v>
      </c>
      <c r="U695" s="29">
        <v>0</v>
      </c>
    </row>
    <row r="696" spans="1:21" ht="13.5" customHeight="1">
      <c r="A696" s="260"/>
      <c r="B696" s="261"/>
      <c r="C696" s="20" t="s">
        <v>296</v>
      </c>
      <c r="D696" s="20"/>
      <c r="E696" s="262" t="s">
        <v>4</v>
      </c>
      <c r="F696" s="263"/>
      <c r="G696" s="31" t="s">
        <v>928</v>
      </c>
      <c r="H696" s="31" t="s">
        <v>928</v>
      </c>
      <c r="I696" s="31" t="s">
        <v>929</v>
      </c>
      <c r="J696" s="31" t="s">
        <v>156</v>
      </c>
      <c r="K696" s="31" t="s">
        <v>929</v>
      </c>
      <c r="L696" s="31" t="s">
        <v>245</v>
      </c>
      <c r="M696" s="31" t="s">
        <v>930</v>
      </c>
      <c r="N696" s="31" t="s">
        <v>156</v>
      </c>
      <c r="O696" s="31" t="s">
        <v>156</v>
      </c>
      <c r="P696" s="31" t="s">
        <v>156</v>
      </c>
      <c r="Q696" s="31" t="s">
        <v>156</v>
      </c>
      <c r="R696" s="31" t="s">
        <v>156</v>
      </c>
      <c r="S696" s="165" t="s">
        <v>156</v>
      </c>
      <c r="T696" s="31">
        <v>0</v>
      </c>
      <c r="U696" s="31" t="s">
        <v>156</v>
      </c>
    </row>
    <row r="697" spans="1:21" s="16" customFormat="1" ht="13.5" customHeight="1">
      <c r="A697" s="25"/>
      <c r="B697" s="26"/>
      <c r="C697" s="27"/>
      <c r="D697" s="27"/>
      <c r="E697" s="264"/>
      <c r="F697" s="265"/>
      <c r="G697" s="29">
        <f>SUM(G699,G701,G703)</f>
        <v>127320.35</v>
      </c>
      <c r="H697" s="29">
        <f aca="true" t="shared" si="48" ref="H697:M697">SUM(H699,H701,H703)</f>
        <v>127320.35</v>
      </c>
      <c r="I697" s="29">
        <f t="shared" si="48"/>
        <v>0</v>
      </c>
      <c r="J697" s="29">
        <f t="shared" si="48"/>
        <v>0</v>
      </c>
      <c r="K697" s="29">
        <f t="shared" si="48"/>
        <v>0</v>
      </c>
      <c r="L697" s="29">
        <f t="shared" si="48"/>
        <v>10000</v>
      </c>
      <c r="M697" s="29">
        <f t="shared" si="48"/>
        <v>117320.35</v>
      </c>
      <c r="N697" s="29">
        <v>0</v>
      </c>
      <c r="O697" s="29">
        <v>0</v>
      </c>
      <c r="P697" s="29">
        <v>0</v>
      </c>
      <c r="Q697" s="29">
        <v>0</v>
      </c>
      <c r="R697" s="29">
        <v>0</v>
      </c>
      <c r="S697" s="28">
        <v>0</v>
      </c>
      <c r="T697" s="29">
        <v>0</v>
      </c>
      <c r="U697" s="29">
        <v>0</v>
      </c>
    </row>
    <row r="698" spans="1:21" ht="23.25" customHeight="1">
      <c r="A698" s="260"/>
      <c r="B698" s="261"/>
      <c r="C698" s="20"/>
      <c r="D698" s="20" t="s">
        <v>595</v>
      </c>
      <c r="E698" s="262" t="s">
        <v>596</v>
      </c>
      <c r="F698" s="263"/>
      <c r="G698" s="31" t="s">
        <v>245</v>
      </c>
      <c r="H698" s="31" t="s">
        <v>245</v>
      </c>
      <c r="I698" s="31" t="s">
        <v>156</v>
      </c>
      <c r="J698" s="31" t="s">
        <v>156</v>
      </c>
      <c r="K698" s="31" t="s">
        <v>156</v>
      </c>
      <c r="L698" s="31" t="s">
        <v>245</v>
      </c>
      <c r="M698" s="31" t="s">
        <v>156</v>
      </c>
      <c r="N698" s="31" t="s">
        <v>156</v>
      </c>
      <c r="O698" s="31" t="s">
        <v>156</v>
      </c>
      <c r="P698" s="31" t="s">
        <v>156</v>
      </c>
      <c r="Q698" s="31" t="s">
        <v>156</v>
      </c>
      <c r="R698" s="31" t="s">
        <v>156</v>
      </c>
      <c r="S698" s="165" t="s">
        <v>156</v>
      </c>
      <c r="T698" s="31">
        <v>0</v>
      </c>
      <c r="U698" s="31" t="s">
        <v>156</v>
      </c>
    </row>
    <row r="699" spans="1:21" s="16" customFormat="1" ht="18.75" customHeight="1">
      <c r="A699" s="25"/>
      <c r="B699" s="26"/>
      <c r="C699" s="27"/>
      <c r="D699" s="27"/>
      <c r="E699" s="264"/>
      <c r="F699" s="265"/>
      <c r="G699" s="29">
        <v>10000</v>
      </c>
      <c r="H699" s="29">
        <v>10000</v>
      </c>
      <c r="I699" s="29">
        <v>0</v>
      </c>
      <c r="J699" s="29">
        <v>0</v>
      </c>
      <c r="K699" s="29">
        <v>0</v>
      </c>
      <c r="L699" s="29">
        <v>10000</v>
      </c>
      <c r="M699" s="29">
        <v>0</v>
      </c>
      <c r="N699" s="29">
        <v>0</v>
      </c>
      <c r="O699" s="29">
        <v>0</v>
      </c>
      <c r="P699" s="29">
        <v>0</v>
      </c>
      <c r="Q699" s="29">
        <v>0</v>
      </c>
      <c r="R699" s="29">
        <v>0</v>
      </c>
      <c r="S699" s="28">
        <v>0</v>
      </c>
      <c r="T699" s="29">
        <v>0</v>
      </c>
      <c r="U699" s="29">
        <v>0</v>
      </c>
    </row>
    <row r="700" spans="1:21" ht="13.5" customHeight="1">
      <c r="A700" s="260"/>
      <c r="B700" s="261"/>
      <c r="C700" s="20"/>
      <c r="D700" s="20" t="s">
        <v>576</v>
      </c>
      <c r="E700" s="262" t="s">
        <v>85</v>
      </c>
      <c r="F700" s="263"/>
      <c r="G700" s="31" t="s">
        <v>930</v>
      </c>
      <c r="H700" s="31" t="s">
        <v>930</v>
      </c>
      <c r="I700" s="31" t="s">
        <v>156</v>
      </c>
      <c r="J700" s="31" t="s">
        <v>156</v>
      </c>
      <c r="K700" s="31" t="s">
        <v>156</v>
      </c>
      <c r="L700" s="31" t="s">
        <v>156</v>
      </c>
      <c r="M700" s="31" t="s">
        <v>930</v>
      </c>
      <c r="N700" s="31" t="s">
        <v>156</v>
      </c>
      <c r="O700" s="31" t="s">
        <v>156</v>
      </c>
      <c r="P700" s="31" t="s">
        <v>156</v>
      </c>
      <c r="Q700" s="31" t="s">
        <v>156</v>
      </c>
      <c r="R700" s="31" t="s">
        <v>156</v>
      </c>
      <c r="S700" s="165" t="s">
        <v>156</v>
      </c>
      <c r="T700" s="31">
        <v>0</v>
      </c>
      <c r="U700" s="31" t="s">
        <v>156</v>
      </c>
    </row>
    <row r="701" spans="1:21" s="16" customFormat="1" ht="13.5" customHeight="1">
      <c r="A701" s="25"/>
      <c r="B701" s="26"/>
      <c r="C701" s="27"/>
      <c r="D701" s="27"/>
      <c r="E701" s="264"/>
      <c r="F701" s="265"/>
      <c r="G701" s="29">
        <v>117320.35</v>
      </c>
      <c r="H701" s="29">
        <v>117320.35</v>
      </c>
      <c r="I701" s="29">
        <v>0</v>
      </c>
      <c r="J701" s="29">
        <v>0</v>
      </c>
      <c r="K701" s="29">
        <v>0</v>
      </c>
      <c r="L701" s="29">
        <v>0</v>
      </c>
      <c r="M701" s="29">
        <v>117320.35</v>
      </c>
      <c r="N701" s="29">
        <v>0</v>
      </c>
      <c r="O701" s="29">
        <v>0</v>
      </c>
      <c r="P701" s="29">
        <v>0</v>
      </c>
      <c r="Q701" s="29">
        <v>0</v>
      </c>
      <c r="R701" s="29">
        <v>0</v>
      </c>
      <c r="S701" s="28">
        <v>0</v>
      </c>
      <c r="T701" s="29">
        <v>0</v>
      </c>
      <c r="U701" s="29">
        <v>0</v>
      </c>
    </row>
    <row r="702" spans="1:21" ht="13.5" customHeight="1">
      <c r="A702" s="260"/>
      <c r="B702" s="261"/>
      <c r="C702" s="20"/>
      <c r="D702" s="20" t="s">
        <v>365</v>
      </c>
      <c r="E702" s="262" t="s">
        <v>52</v>
      </c>
      <c r="F702" s="263"/>
      <c r="G702" s="31" t="s">
        <v>929</v>
      </c>
      <c r="H702" s="31" t="s">
        <v>929</v>
      </c>
      <c r="I702" s="31" t="s">
        <v>929</v>
      </c>
      <c r="J702" s="31" t="s">
        <v>156</v>
      </c>
      <c r="K702" s="31" t="s">
        <v>929</v>
      </c>
      <c r="L702" s="31" t="s">
        <v>156</v>
      </c>
      <c r="M702" s="31" t="s">
        <v>156</v>
      </c>
      <c r="N702" s="31" t="s">
        <v>156</v>
      </c>
      <c r="O702" s="31" t="s">
        <v>156</v>
      </c>
      <c r="P702" s="31" t="s">
        <v>156</v>
      </c>
      <c r="Q702" s="31" t="s">
        <v>156</v>
      </c>
      <c r="R702" s="31" t="s">
        <v>156</v>
      </c>
      <c r="S702" s="165" t="s">
        <v>156</v>
      </c>
      <c r="T702" s="31">
        <v>0</v>
      </c>
      <c r="U702" s="31" t="s">
        <v>156</v>
      </c>
    </row>
    <row r="703" spans="1:21" s="16" customFormat="1" ht="13.5" customHeight="1">
      <c r="A703" s="25"/>
      <c r="B703" s="26"/>
      <c r="C703" s="27"/>
      <c r="D703" s="27"/>
      <c r="E703" s="264"/>
      <c r="F703" s="265"/>
      <c r="G703" s="29">
        <v>0</v>
      </c>
      <c r="H703" s="29">
        <v>0</v>
      </c>
      <c r="I703" s="29">
        <v>0</v>
      </c>
      <c r="J703" s="29">
        <v>0</v>
      </c>
      <c r="K703" s="29">
        <v>0</v>
      </c>
      <c r="L703" s="29">
        <v>0</v>
      </c>
      <c r="M703" s="29">
        <v>0</v>
      </c>
      <c r="N703" s="29">
        <v>0</v>
      </c>
      <c r="O703" s="29">
        <v>0</v>
      </c>
      <c r="P703" s="29">
        <v>0</v>
      </c>
      <c r="Q703" s="29">
        <v>0</v>
      </c>
      <c r="R703" s="29">
        <v>0</v>
      </c>
      <c r="S703" s="28">
        <v>0</v>
      </c>
      <c r="T703" s="29">
        <v>0</v>
      </c>
      <c r="U703" s="29">
        <v>0</v>
      </c>
    </row>
    <row r="704" spans="1:21" s="15" customFormat="1" ht="13.5" customHeight="1">
      <c r="A704" s="266" t="s">
        <v>597</v>
      </c>
      <c r="B704" s="267"/>
      <c r="C704" s="23"/>
      <c r="D704" s="23"/>
      <c r="E704" s="268" t="s">
        <v>117</v>
      </c>
      <c r="F704" s="269"/>
      <c r="G704" s="24" t="s">
        <v>931</v>
      </c>
      <c r="H704" s="24" t="s">
        <v>931</v>
      </c>
      <c r="I704" s="24" t="s">
        <v>932</v>
      </c>
      <c r="J704" s="24" t="s">
        <v>932</v>
      </c>
      <c r="K704" s="24" t="s">
        <v>156</v>
      </c>
      <c r="L704" s="24" t="s">
        <v>156</v>
      </c>
      <c r="M704" s="24" t="s">
        <v>933</v>
      </c>
      <c r="N704" s="24" t="s">
        <v>156</v>
      </c>
      <c r="O704" s="24" t="s">
        <v>156</v>
      </c>
      <c r="P704" s="24" t="s">
        <v>156</v>
      </c>
      <c r="Q704" s="24" t="s">
        <v>156</v>
      </c>
      <c r="R704" s="24" t="s">
        <v>156</v>
      </c>
      <c r="S704" s="166" t="s">
        <v>156</v>
      </c>
      <c r="T704" s="24">
        <v>0</v>
      </c>
      <c r="U704" s="24">
        <v>0</v>
      </c>
    </row>
    <row r="705" spans="1:21" s="16" customFormat="1" ht="18.75" customHeight="1">
      <c r="A705" s="25"/>
      <c r="B705" s="26"/>
      <c r="C705" s="27"/>
      <c r="D705" s="27"/>
      <c r="E705" s="270"/>
      <c r="F705" s="271"/>
      <c r="G705" s="29">
        <f>SUM(G707,G717)</f>
        <v>169055.41</v>
      </c>
      <c r="H705" s="29">
        <f aca="true" t="shared" si="49" ref="H705:R705">SUM(H707,H717)</f>
        <v>169055.41</v>
      </c>
      <c r="I705" s="29">
        <f t="shared" si="49"/>
        <v>138858.91</v>
      </c>
      <c r="J705" s="29">
        <f t="shared" si="49"/>
        <v>138858.91</v>
      </c>
      <c r="K705" s="29">
        <f t="shared" si="49"/>
        <v>0</v>
      </c>
      <c r="L705" s="29">
        <f t="shared" si="49"/>
        <v>0</v>
      </c>
      <c r="M705" s="29">
        <f t="shared" si="49"/>
        <v>30196.5</v>
      </c>
      <c r="N705" s="29">
        <f t="shared" si="49"/>
        <v>0</v>
      </c>
      <c r="O705" s="29">
        <f t="shared" si="49"/>
        <v>0</v>
      </c>
      <c r="P705" s="29">
        <f t="shared" si="49"/>
        <v>0</v>
      </c>
      <c r="Q705" s="29">
        <f t="shared" si="49"/>
        <v>0</v>
      </c>
      <c r="R705" s="29">
        <f t="shared" si="49"/>
        <v>0</v>
      </c>
      <c r="S705" s="28">
        <v>0</v>
      </c>
      <c r="T705" s="29">
        <v>0</v>
      </c>
      <c r="U705" s="29">
        <v>0</v>
      </c>
    </row>
    <row r="706" spans="1:21" ht="13.5" customHeight="1">
      <c r="A706" s="260"/>
      <c r="B706" s="261"/>
      <c r="C706" s="20" t="s">
        <v>598</v>
      </c>
      <c r="D706" s="20"/>
      <c r="E706" s="262" t="s">
        <v>599</v>
      </c>
      <c r="F706" s="263"/>
      <c r="G706" s="31" t="s">
        <v>932</v>
      </c>
      <c r="H706" s="31" t="s">
        <v>932</v>
      </c>
      <c r="I706" s="31" t="s">
        <v>932</v>
      </c>
      <c r="J706" s="31" t="s">
        <v>932</v>
      </c>
      <c r="K706" s="31" t="s">
        <v>156</v>
      </c>
      <c r="L706" s="31" t="s">
        <v>156</v>
      </c>
      <c r="M706" s="31" t="s">
        <v>156</v>
      </c>
      <c r="N706" s="31" t="s">
        <v>156</v>
      </c>
      <c r="O706" s="31" t="s">
        <v>156</v>
      </c>
      <c r="P706" s="31" t="s">
        <v>156</v>
      </c>
      <c r="Q706" s="31" t="s">
        <v>156</v>
      </c>
      <c r="R706" s="31" t="s">
        <v>156</v>
      </c>
      <c r="S706" s="165" t="s">
        <v>156</v>
      </c>
      <c r="T706" s="31">
        <v>0</v>
      </c>
      <c r="U706" s="31" t="s">
        <v>156</v>
      </c>
    </row>
    <row r="707" spans="1:21" s="16" customFormat="1" ht="13.5" customHeight="1">
      <c r="A707" s="25"/>
      <c r="B707" s="26"/>
      <c r="C707" s="27"/>
      <c r="D707" s="27"/>
      <c r="E707" s="264"/>
      <c r="F707" s="265"/>
      <c r="G707" s="29">
        <f>SUM(G709,G711,G713,G715)</f>
        <v>138858.91</v>
      </c>
      <c r="H707" s="29">
        <f aca="true" t="shared" si="50" ref="H707:M707">SUM(H709,H711,H713,H715)</f>
        <v>138858.91</v>
      </c>
      <c r="I707" s="29">
        <f t="shared" si="50"/>
        <v>138858.91</v>
      </c>
      <c r="J707" s="29">
        <f t="shared" si="50"/>
        <v>138858.91</v>
      </c>
      <c r="K707" s="29">
        <f t="shared" si="50"/>
        <v>0</v>
      </c>
      <c r="L707" s="29">
        <f t="shared" si="50"/>
        <v>0</v>
      </c>
      <c r="M707" s="29">
        <f t="shared" si="50"/>
        <v>0</v>
      </c>
      <c r="N707" s="29">
        <v>0</v>
      </c>
      <c r="O707" s="29">
        <v>0</v>
      </c>
      <c r="P707" s="29">
        <v>0</v>
      </c>
      <c r="Q707" s="29">
        <v>0</v>
      </c>
      <c r="R707" s="29">
        <v>0</v>
      </c>
      <c r="S707" s="28">
        <v>0</v>
      </c>
      <c r="T707" s="29">
        <v>0</v>
      </c>
      <c r="U707" s="29">
        <v>0</v>
      </c>
    </row>
    <row r="708" spans="1:21" ht="13.5" customHeight="1">
      <c r="A708" s="260"/>
      <c r="B708" s="261"/>
      <c r="C708" s="20"/>
      <c r="D708" s="20" t="s">
        <v>395</v>
      </c>
      <c r="E708" s="262" t="s">
        <v>63</v>
      </c>
      <c r="F708" s="263"/>
      <c r="G708" s="31" t="s">
        <v>934</v>
      </c>
      <c r="H708" s="31" t="s">
        <v>934</v>
      </c>
      <c r="I708" s="31" t="s">
        <v>934</v>
      </c>
      <c r="J708" s="31" t="s">
        <v>934</v>
      </c>
      <c r="K708" s="31" t="s">
        <v>156</v>
      </c>
      <c r="L708" s="31" t="s">
        <v>156</v>
      </c>
      <c r="M708" s="31" t="s">
        <v>156</v>
      </c>
      <c r="N708" s="31" t="s">
        <v>156</v>
      </c>
      <c r="O708" s="31" t="s">
        <v>156</v>
      </c>
      <c r="P708" s="31" t="s">
        <v>156</v>
      </c>
      <c r="Q708" s="31" t="s">
        <v>156</v>
      </c>
      <c r="R708" s="31" t="s">
        <v>156</v>
      </c>
      <c r="S708" s="165" t="s">
        <v>156</v>
      </c>
      <c r="T708" s="31">
        <v>0</v>
      </c>
      <c r="U708" s="31" t="s">
        <v>156</v>
      </c>
    </row>
    <row r="709" spans="1:21" s="16" customFormat="1" ht="13.5" customHeight="1">
      <c r="A709" s="25"/>
      <c r="B709" s="26"/>
      <c r="C709" s="27"/>
      <c r="D709" s="27"/>
      <c r="E709" s="264"/>
      <c r="F709" s="265"/>
      <c r="G709" s="29">
        <v>100994.99</v>
      </c>
      <c r="H709" s="29">
        <v>100994.99</v>
      </c>
      <c r="I709" s="29">
        <v>100994.99</v>
      </c>
      <c r="J709" s="29">
        <v>100994.99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8">
        <v>0</v>
      </c>
      <c r="T709" s="29">
        <v>0</v>
      </c>
      <c r="U709" s="29">
        <v>0</v>
      </c>
    </row>
    <row r="710" spans="1:21" ht="13.5" customHeight="1">
      <c r="A710" s="260"/>
      <c r="B710" s="261"/>
      <c r="C710" s="20"/>
      <c r="D710" s="20" t="s">
        <v>397</v>
      </c>
      <c r="E710" s="262" t="s">
        <v>68</v>
      </c>
      <c r="F710" s="263"/>
      <c r="G710" s="31" t="s">
        <v>935</v>
      </c>
      <c r="H710" s="31" t="s">
        <v>935</v>
      </c>
      <c r="I710" s="31" t="s">
        <v>935</v>
      </c>
      <c r="J710" s="31" t="s">
        <v>935</v>
      </c>
      <c r="K710" s="31" t="s">
        <v>156</v>
      </c>
      <c r="L710" s="31" t="s">
        <v>156</v>
      </c>
      <c r="M710" s="31" t="s">
        <v>156</v>
      </c>
      <c r="N710" s="31" t="s">
        <v>156</v>
      </c>
      <c r="O710" s="31" t="s">
        <v>156</v>
      </c>
      <c r="P710" s="31" t="s">
        <v>156</v>
      </c>
      <c r="Q710" s="31" t="s">
        <v>156</v>
      </c>
      <c r="R710" s="31" t="s">
        <v>156</v>
      </c>
      <c r="S710" s="165" t="s">
        <v>156</v>
      </c>
      <c r="T710" s="31">
        <v>0</v>
      </c>
      <c r="U710" s="31" t="s">
        <v>156</v>
      </c>
    </row>
    <row r="711" spans="1:21" s="16" customFormat="1" ht="13.5" customHeight="1">
      <c r="A711" s="25"/>
      <c r="B711" s="26"/>
      <c r="C711" s="27"/>
      <c r="D711" s="27"/>
      <c r="E711" s="264"/>
      <c r="F711" s="265"/>
      <c r="G711" s="29">
        <v>18506.8</v>
      </c>
      <c r="H711" s="29">
        <v>18506.8</v>
      </c>
      <c r="I711" s="29">
        <v>18506.8</v>
      </c>
      <c r="J711" s="29">
        <v>18506.8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8">
        <v>0</v>
      </c>
      <c r="T711" s="29">
        <v>0</v>
      </c>
      <c r="U711" s="29">
        <v>0</v>
      </c>
    </row>
    <row r="712" spans="1:21" ht="13.5" customHeight="1">
      <c r="A712" s="260"/>
      <c r="B712" s="261"/>
      <c r="C712" s="20"/>
      <c r="D712" s="20" t="s">
        <v>399</v>
      </c>
      <c r="E712" s="262" t="s">
        <v>64</v>
      </c>
      <c r="F712" s="263"/>
      <c r="G712" s="31" t="s">
        <v>936</v>
      </c>
      <c r="H712" s="31" t="s">
        <v>936</v>
      </c>
      <c r="I712" s="31" t="s">
        <v>936</v>
      </c>
      <c r="J712" s="31" t="s">
        <v>936</v>
      </c>
      <c r="K712" s="31" t="s">
        <v>156</v>
      </c>
      <c r="L712" s="31" t="s">
        <v>156</v>
      </c>
      <c r="M712" s="31" t="s">
        <v>156</v>
      </c>
      <c r="N712" s="31" t="s">
        <v>156</v>
      </c>
      <c r="O712" s="31" t="s">
        <v>156</v>
      </c>
      <c r="P712" s="31" t="s">
        <v>156</v>
      </c>
      <c r="Q712" s="31" t="s">
        <v>156</v>
      </c>
      <c r="R712" s="31" t="s">
        <v>156</v>
      </c>
      <c r="S712" s="165" t="s">
        <v>156</v>
      </c>
      <c r="T712" s="31">
        <v>0</v>
      </c>
      <c r="U712" s="31" t="s">
        <v>156</v>
      </c>
    </row>
    <row r="713" spans="1:21" s="16" customFormat="1" ht="13.5" customHeight="1">
      <c r="A713" s="25"/>
      <c r="B713" s="26"/>
      <c r="C713" s="27"/>
      <c r="D713" s="27"/>
      <c r="E713" s="264"/>
      <c r="F713" s="265"/>
      <c r="G713" s="29">
        <v>16955.14</v>
      </c>
      <c r="H713" s="29">
        <v>16955.14</v>
      </c>
      <c r="I713" s="29">
        <v>16955.14</v>
      </c>
      <c r="J713" s="29">
        <v>16955.14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8">
        <v>0</v>
      </c>
      <c r="T713" s="29">
        <v>0</v>
      </c>
      <c r="U713" s="29">
        <v>0</v>
      </c>
    </row>
    <row r="714" spans="1:21" ht="13.5" customHeight="1">
      <c r="A714" s="260"/>
      <c r="B714" s="261"/>
      <c r="C714" s="20"/>
      <c r="D714" s="20" t="s">
        <v>401</v>
      </c>
      <c r="E714" s="262" t="s">
        <v>65</v>
      </c>
      <c r="F714" s="263"/>
      <c r="G714" s="31" t="s">
        <v>937</v>
      </c>
      <c r="H714" s="31" t="s">
        <v>937</v>
      </c>
      <c r="I714" s="31" t="s">
        <v>937</v>
      </c>
      <c r="J714" s="31" t="s">
        <v>937</v>
      </c>
      <c r="K714" s="31" t="s">
        <v>156</v>
      </c>
      <c r="L714" s="31" t="s">
        <v>156</v>
      </c>
      <c r="M714" s="31" t="s">
        <v>156</v>
      </c>
      <c r="N714" s="31" t="s">
        <v>156</v>
      </c>
      <c r="O714" s="31" t="s">
        <v>156</v>
      </c>
      <c r="P714" s="31" t="s">
        <v>156</v>
      </c>
      <c r="Q714" s="31" t="s">
        <v>156</v>
      </c>
      <c r="R714" s="31" t="s">
        <v>156</v>
      </c>
      <c r="S714" s="165" t="s">
        <v>156</v>
      </c>
      <c r="T714" s="31">
        <v>0</v>
      </c>
      <c r="U714" s="31" t="s">
        <v>156</v>
      </c>
    </row>
    <row r="715" spans="1:21" s="16" customFormat="1" ht="13.5" customHeight="1">
      <c r="A715" s="25"/>
      <c r="B715" s="26"/>
      <c r="C715" s="27"/>
      <c r="D715" s="27"/>
      <c r="E715" s="264"/>
      <c r="F715" s="265"/>
      <c r="G715" s="29">
        <v>2401.98</v>
      </c>
      <c r="H715" s="29">
        <v>2401.98</v>
      </c>
      <c r="I715" s="29">
        <v>2401.98</v>
      </c>
      <c r="J715" s="29">
        <v>2401.98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29">
        <v>0</v>
      </c>
      <c r="S715" s="28">
        <v>0</v>
      </c>
      <c r="T715" s="29">
        <v>0</v>
      </c>
      <c r="U715" s="29">
        <v>0</v>
      </c>
    </row>
    <row r="716" spans="1:21" ht="13.5" customHeight="1">
      <c r="A716" s="260"/>
      <c r="B716" s="261"/>
      <c r="C716" s="20" t="s">
        <v>601</v>
      </c>
      <c r="D716" s="20"/>
      <c r="E716" s="262" t="s">
        <v>4</v>
      </c>
      <c r="F716" s="263"/>
      <c r="G716" s="31" t="s">
        <v>933</v>
      </c>
      <c r="H716" s="31" t="s">
        <v>933</v>
      </c>
      <c r="I716" s="31" t="s">
        <v>156</v>
      </c>
      <c r="J716" s="31" t="s">
        <v>156</v>
      </c>
      <c r="K716" s="31" t="s">
        <v>156</v>
      </c>
      <c r="L716" s="31" t="s">
        <v>156</v>
      </c>
      <c r="M716" s="31" t="s">
        <v>933</v>
      </c>
      <c r="N716" s="31" t="s">
        <v>156</v>
      </c>
      <c r="O716" s="31" t="s">
        <v>156</v>
      </c>
      <c r="P716" s="31" t="s">
        <v>156</v>
      </c>
      <c r="Q716" s="31" t="s">
        <v>156</v>
      </c>
      <c r="R716" s="31" t="s">
        <v>156</v>
      </c>
      <c r="S716" s="165" t="s">
        <v>156</v>
      </c>
      <c r="T716" s="31">
        <v>0</v>
      </c>
      <c r="U716" s="31" t="s">
        <v>156</v>
      </c>
    </row>
    <row r="717" spans="1:21" s="16" customFormat="1" ht="13.5" customHeight="1">
      <c r="A717" s="25"/>
      <c r="B717" s="26"/>
      <c r="C717" s="27"/>
      <c r="D717" s="27"/>
      <c r="E717" s="264"/>
      <c r="F717" s="265"/>
      <c r="G717" s="29">
        <f>SUM(G719)</f>
        <v>30196.5</v>
      </c>
      <c r="H717" s="29">
        <f aca="true" t="shared" si="51" ref="H717:M717">SUM(H719)</f>
        <v>30196.5</v>
      </c>
      <c r="I717" s="29">
        <f t="shared" si="51"/>
        <v>0</v>
      </c>
      <c r="J717" s="29">
        <f t="shared" si="51"/>
        <v>0</v>
      </c>
      <c r="K717" s="29">
        <f t="shared" si="51"/>
        <v>0</v>
      </c>
      <c r="L717" s="29">
        <f t="shared" si="51"/>
        <v>0</v>
      </c>
      <c r="M717" s="29">
        <f t="shared" si="51"/>
        <v>30196.5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8">
        <v>0</v>
      </c>
      <c r="T717" s="29">
        <v>0</v>
      </c>
      <c r="U717" s="29">
        <v>0</v>
      </c>
    </row>
    <row r="718" spans="1:21" ht="13.5" customHeight="1">
      <c r="A718" s="260"/>
      <c r="B718" s="261"/>
      <c r="C718" s="20"/>
      <c r="D718" s="20" t="s">
        <v>576</v>
      </c>
      <c r="E718" s="262" t="s">
        <v>85</v>
      </c>
      <c r="F718" s="263"/>
      <c r="G718" s="31" t="s">
        <v>933</v>
      </c>
      <c r="H718" s="31" t="s">
        <v>933</v>
      </c>
      <c r="I718" s="31" t="s">
        <v>156</v>
      </c>
      <c r="J718" s="31" t="s">
        <v>156</v>
      </c>
      <c r="K718" s="31" t="s">
        <v>156</v>
      </c>
      <c r="L718" s="31" t="s">
        <v>156</v>
      </c>
      <c r="M718" s="31" t="s">
        <v>933</v>
      </c>
      <c r="N718" s="31" t="s">
        <v>156</v>
      </c>
      <c r="O718" s="31" t="s">
        <v>156</v>
      </c>
      <c r="P718" s="31" t="s">
        <v>156</v>
      </c>
      <c r="Q718" s="31" t="s">
        <v>156</v>
      </c>
      <c r="R718" s="31" t="s">
        <v>156</v>
      </c>
      <c r="S718" s="165" t="s">
        <v>156</v>
      </c>
      <c r="T718" s="31">
        <v>0</v>
      </c>
      <c r="U718" s="31" t="s">
        <v>156</v>
      </c>
    </row>
    <row r="719" spans="1:21" s="16" customFormat="1" ht="13.5" customHeight="1">
      <c r="A719" s="25"/>
      <c r="B719" s="26"/>
      <c r="C719" s="27"/>
      <c r="D719" s="27"/>
      <c r="E719" s="264"/>
      <c r="F719" s="265"/>
      <c r="G719" s="29">
        <v>30196.5</v>
      </c>
      <c r="H719" s="29">
        <v>30196.5</v>
      </c>
      <c r="I719" s="29">
        <v>0</v>
      </c>
      <c r="J719" s="29">
        <v>0</v>
      </c>
      <c r="K719" s="29">
        <v>0</v>
      </c>
      <c r="L719" s="29">
        <v>0</v>
      </c>
      <c r="M719" s="29">
        <v>30196.5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8">
        <v>0</v>
      </c>
      <c r="T719" s="29">
        <v>0</v>
      </c>
      <c r="U719" s="29">
        <v>0</v>
      </c>
    </row>
    <row r="720" spans="1:21" s="15" customFormat="1" ht="13.5" customHeight="1">
      <c r="A720" s="266" t="s">
        <v>602</v>
      </c>
      <c r="B720" s="267"/>
      <c r="C720" s="23"/>
      <c r="D720" s="23"/>
      <c r="E720" s="268" t="s">
        <v>88</v>
      </c>
      <c r="F720" s="269"/>
      <c r="G720" s="24" t="s">
        <v>938</v>
      </c>
      <c r="H720" s="24" t="s">
        <v>938</v>
      </c>
      <c r="I720" s="24" t="s">
        <v>939</v>
      </c>
      <c r="J720" s="24" t="s">
        <v>156</v>
      </c>
      <c r="K720" s="24" t="s">
        <v>939</v>
      </c>
      <c r="L720" s="24" t="s">
        <v>603</v>
      </c>
      <c r="M720" s="24" t="s">
        <v>940</v>
      </c>
      <c r="N720" s="24" t="s">
        <v>156</v>
      </c>
      <c r="O720" s="24" t="s">
        <v>156</v>
      </c>
      <c r="P720" s="24" t="s">
        <v>156</v>
      </c>
      <c r="Q720" s="24" t="s">
        <v>156</v>
      </c>
      <c r="R720" s="24" t="s">
        <v>156</v>
      </c>
      <c r="S720" s="166" t="s">
        <v>156</v>
      </c>
      <c r="T720" s="24">
        <v>0</v>
      </c>
      <c r="U720" s="24" t="s">
        <v>156</v>
      </c>
    </row>
    <row r="721" spans="1:21" s="16" customFormat="1" ht="13.5" customHeight="1">
      <c r="A721" s="25"/>
      <c r="B721" s="26"/>
      <c r="C721" s="27"/>
      <c r="D721" s="27"/>
      <c r="E721" s="270"/>
      <c r="F721" s="271"/>
      <c r="G721" s="29">
        <f>SUM(G723,G733)</f>
        <v>173173.19</v>
      </c>
      <c r="H721" s="29">
        <f aca="true" t="shared" si="52" ref="H721:N721">SUM(H723,H733)</f>
        <v>173173.19</v>
      </c>
      <c r="I721" s="29">
        <f t="shared" si="52"/>
        <v>4332.54</v>
      </c>
      <c r="J721" s="29">
        <f t="shared" si="52"/>
        <v>0</v>
      </c>
      <c r="K721" s="29">
        <f t="shared" si="52"/>
        <v>4332.54</v>
      </c>
      <c r="L721" s="29">
        <f t="shared" si="52"/>
        <v>10938</v>
      </c>
      <c r="M721" s="29">
        <f t="shared" si="52"/>
        <v>157902.65</v>
      </c>
      <c r="N721" s="29">
        <f t="shared" si="52"/>
        <v>0</v>
      </c>
      <c r="O721" s="29">
        <f>SUM(N723,N733)</f>
        <v>0</v>
      </c>
      <c r="P721" s="29">
        <f>SUM(O723,O733)</f>
        <v>0</v>
      </c>
      <c r="Q721" s="29">
        <f>SUM(P723,P733)</f>
        <v>0</v>
      </c>
      <c r="R721" s="29">
        <f>SUM(Q723,Q733)</f>
        <v>0</v>
      </c>
      <c r="S721" s="28">
        <f>SUM(R723,R733)</f>
        <v>0</v>
      </c>
      <c r="T721" s="29">
        <v>0</v>
      </c>
      <c r="U721" s="29">
        <v>0</v>
      </c>
    </row>
    <row r="722" spans="1:21" ht="13.5" customHeight="1">
      <c r="A722" s="260"/>
      <c r="B722" s="261"/>
      <c r="C722" s="20" t="s">
        <v>604</v>
      </c>
      <c r="D722" s="20"/>
      <c r="E722" s="262" t="s">
        <v>89</v>
      </c>
      <c r="F722" s="263"/>
      <c r="G722" s="31" t="s">
        <v>941</v>
      </c>
      <c r="H722" s="31" t="s">
        <v>941</v>
      </c>
      <c r="I722" s="31" t="s">
        <v>939</v>
      </c>
      <c r="J722" s="31" t="s">
        <v>156</v>
      </c>
      <c r="K722" s="31" t="s">
        <v>939</v>
      </c>
      <c r="L722" s="31" t="s">
        <v>156</v>
      </c>
      <c r="M722" s="31" t="s">
        <v>940</v>
      </c>
      <c r="N722" s="31" t="s">
        <v>156</v>
      </c>
      <c r="O722" s="31" t="s">
        <v>156</v>
      </c>
      <c r="P722" s="31" t="s">
        <v>156</v>
      </c>
      <c r="Q722" s="31" t="s">
        <v>156</v>
      </c>
      <c r="R722" s="31" t="s">
        <v>156</v>
      </c>
      <c r="S722" s="165" t="s">
        <v>156</v>
      </c>
      <c r="T722" s="31">
        <v>0</v>
      </c>
      <c r="U722" s="31" t="s">
        <v>156</v>
      </c>
    </row>
    <row r="723" spans="1:21" s="16" customFormat="1" ht="13.5" customHeight="1">
      <c r="A723" s="25"/>
      <c r="B723" s="26"/>
      <c r="C723" s="27"/>
      <c r="D723" s="27"/>
      <c r="E723" s="264"/>
      <c r="F723" s="265"/>
      <c r="G723" s="29">
        <f>SUM(G725,G727,G729,G731)</f>
        <v>162235.19</v>
      </c>
      <c r="H723" s="29">
        <f aca="true" t="shared" si="53" ref="H723:M723">SUM(H725,H727,H729,H731)</f>
        <v>162235.19</v>
      </c>
      <c r="I723" s="29">
        <f t="shared" si="53"/>
        <v>4332.54</v>
      </c>
      <c r="J723" s="29">
        <f t="shared" si="53"/>
        <v>0</v>
      </c>
      <c r="K723" s="29">
        <f t="shared" si="53"/>
        <v>4332.54</v>
      </c>
      <c r="L723" s="29">
        <f t="shared" si="53"/>
        <v>0</v>
      </c>
      <c r="M723" s="29">
        <f t="shared" si="53"/>
        <v>157902.65</v>
      </c>
      <c r="N723" s="29">
        <v>0</v>
      </c>
      <c r="O723" s="29">
        <v>0</v>
      </c>
      <c r="P723" s="29">
        <v>0</v>
      </c>
      <c r="Q723" s="29">
        <v>0</v>
      </c>
      <c r="R723" s="29">
        <v>0</v>
      </c>
      <c r="S723" s="28">
        <v>0</v>
      </c>
      <c r="T723" s="29">
        <v>0</v>
      </c>
      <c r="U723" s="29">
        <v>0</v>
      </c>
    </row>
    <row r="724" spans="1:21" ht="12.75" customHeight="1">
      <c r="A724" s="260"/>
      <c r="B724" s="261"/>
      <c r="C724" s="20"/>
      <c r="D724" s="20" t="s">
        <v>605</v>
      </c>
      <c r="E724" s="262" t="s">
        <v>606</v>
      </c>
      <c r="F724" s="263"/>
      <c r="G724" s="31" t="s">
        <v>942</v>
      </c>
      <c r="H724" s="31" t="s">
        <v>942</v>
      </c>
      <c r="I724" s="31" t="s">
        <v>156</v>
      </c>
      <c r="J724" s="31" t="s">
        <v>156</v>
      </c>
      <c r="K724" s="31" t="s">
        <v>156</v>
      </c>
      <c r="L724" s="31" t="s">
        <v>156</v>
      </c>
      <c r="M724" s="31" t="s">
        <v>942</v>
      </c>
      <c r="N724" s="31" t="s">
        <v>156</v>
      </c>
      <c r="O724" s="31" t="s">
        <v>156</v>
      </c>
      <c r="P724" s="31" t="s">
        <v>156</v>
      </c>
      <c r="Q724" s="31" t="s">
        <v>156</v>
      </c>
      <c r="R724" s="31" t="s">
        <v>156</v>
      </c>
      <c r="S724" s="165" t="s">
        <v>156</v>
      </c>
      <c r="T724" s="31">
        <v>0</v>
      </c>
      <c r="U724" s="31" t="s">
        <v>156</v>
      </c>
    </row>
    <row r="725" spans="1:21" s="16" customFormat="1" ht="12.75">
      <c r="A725" s="25"/>
      <c r="B725" s="26"/>
      <c r="C725" s="27"/>
      <c r="D725" s="27"/>
      <c r="E725" s="264"/>
      <c r="F725" s="265"/>
      <c r="G725" s="29">
        <v>142921.65</v>
      </c>
      <c r="H725" s="29">
        <v>142921.65</v>
      </c>
      <c r="I725" s="29">
        <v>0</v>
      </c>
      <c r="J725" s="29">
        <v>0</v>
      </c>
      <c r="K725" s="29">
        <v>0</v>
      </c>
      <c r="L725" s="29">
        <v>0</v>
      </c>
      <c r="M725" s="29">
        <v>142921.65</v>
      </c>
      <c r="N725" s="29">
        <v>0</v>
      </c>
      <c r="O725" s="29">
        <v>0</v>
      </c>
      <c r="P725" s="29">
        <v>0</v>
      </c>
      <c r="Q725" s="29">
        <v>0</v>
      </c>
      <c r="R725" s="29">
        <v>0</v>
      </c>
      <c r="S725" s="28">
        <v>0</v>
      </c>
      <c r="T725" s="29">
        <v>0</v>
      </c>
      <c r="U725" s="29">
        <v>0</v>
      </c>
    </row>
    <row r="726" spans="1:21" ht="13.5" customHeight="1">
      <c r="A726" s="260"/>
      <c r="B726" s="261"/>
      <c r="C726" s="20"/>
      <c r="D726" s="20" t="s">
        <v>607</v>
      </c>
      <c r="E726" s="262" t="s">
        <v>90</v>
      </c>
      <c r="F726" s="263"/>
      <c r="G726" s="31" t="s">
        <v>943</v>
      </c>
      <c r="H726" s="31" t="s">
        <v>943</v>
      </c>
      <c r="I726" s="31" t="s">
        <v>156</v>
      </c>
      <c r="J726" s="31" t="s">
        <v>156</v>
      </c>
      <c r="K726" s="31" t="s">
        <v>156</v>
      </c>
      <c r="L726" s="31" t="s">
        <v>156</v>
      </c>
      <c r="M726" s="31" t="s">
        <v>943</v>
      </c>
      <c r="N726" s="31" t="s">
        <v>156</v>
      </c>
      <c r="O726" s="31" t="s">
        <v>156</v>
      </c>
      <c r="P726" s="31" t="s">
        <v>156</v>
      </c>
      <c r="Q726" s="31" t="s">
        <v>156</v>
      </c>
      <c r="R726" s="31" t="s">
        <v>156</v>
      </c>
      <c r="S726" s="165" t="s">
        <v>156</v>
      </c>
      <c r="T726" s="31">
        <v>0</v>
      </c>
      <c r="U726" s="31" t="s">
        <v>156</v>
      </c>
    </row>
    <row r="727" spans="1:21" s="16" customFormat="1" ht="13.5" customHeight="1">
      <c r="A727" s="25"/>
      <c r="B727" s="26"/>
      <c r="C727" s="27"/>
      <c r="D727" s="27"/>
      <c r="E727" s="264"/>
      <c r="F727" s="265"/>
      <c r="G727" s="29">
        <v>14981</v>
      </c>
      <c r="H727" s="29">
        <v>14981</v>
      </c>
      <c r="I727" s="29">
        <v>0</v>
      </c>
      <c r="J727" s="29">
        <v>0</v>
      </c>
      <c r="K727" s="29">
        <v>0</v>
      </c>
      <c r="L727" s="29">
        <v>0</v>
      </c>
      <c r="M727" s="29">
        <v>14981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8">
        <v>0</v>
      </c>
      <c r="T727" s="29">
        <v>0</v>
      </c>
      <c r="U727" s="29">
        <v>0</v>
      </c>
    </row>
    <row r="728" spans="1:21" ht="13.5" customHeight="1">
      <c r="A728" s="260"/>
      <c r="B728" s="261"/>
      <c r="C728" s="20"/>
      <c r="D728" s="20" t="s">
        <v>608</v>
      </c>
      <c r="E728" s="262" t="s">
        <v>609</v>
      </c>
      <c r="F728" s="263"/>
      <c r="G728" s="31" t="s">
        <v>425</v>
      </c>
      <c r="H728" s="31" t="s">
        <v>425</v>
      </c>
      <c r="I728" s="31" t="s">
        <v>156</v>
      </c>
      <c r="J728" s="31" t="s">
        <v>156</v>
      </c>
      <c r="K728" s="31" t="s">
        <v>156</v>
      </c>
      <c r="L728" s="31" t="s">
        <v>156</v>
      </c>
      <c r="M728" s="31" t="s">
        <v>425</v>
      </c>
      <c r="N728" s="31" t="s">
        <v>156</v>
      </c>
      <c r="O728" s="31" t="s">
        <v>156</v>
      </c>
      <c r="P728" s="31" t="s">
        <v>156</v>
      </c>
      <c r="Q728" s="31" t="s">
        <v>156</v>
      </c>
      <c r="R728" s="31" t="s">
        <v>156</v>
      </c>
      <c r="S728" s="165" t="s">
        <v>156</v>
      </c>
      <c r="T728" s="31">
        <v>0</v>
      </c>
      <c r="U728" s="31" t="s">
        <v>156</v>
      </c>
    </row>
    <row r="729" spans="1:21" s="16" customFormat="1" ht="13.5" customHeight="1">
      <c r="A729" s="25"/>
      <c r="B729" s="26"/>
      <c r="C729" s="27"/>
      <c r="D729" s="27"/>
      <c r="E729" s="264"/>
      <c r="F729" s="265"/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8">
        <v>0</v>
      </c>
      <c r="T729" s="29">
        <v>0</v>
      </c>
      <c r="U729" s="29">
        <v>0</v>
      </c>
    </row>
    <row r="730" spans="1:21" ht="13.5" customHeight="1">
      <c r="A730" s="260"/>
      <c r="B730" s="261"/>
      <c r="C730" s="20"/>
      <c r="D730" s="20" t="s">
        <v>365</v>
      </c>
      <c r="E730" s="262" t="s">
        <v>52</v>
      </c>
      <c r="F730" s="263"/>
      <c r="G730" s="31" t="s">
        <v>939</v>
      </c>
      <c r="H730" s="31" t="s">
        <v>939</v>
      </c>
      <c r="I730" s="31" t="s">
        <v>939</v>
      </c>
      <c r="J730" s="31" t="s">
        <v>156</v>
      </c>
      <c r="K730" s="31" t="s">
        <v>939</v>
      </c>
      <c r="L730" s="31" t="s">
        <v>156</v>
      </c>
      <c r="M730" s="31" t="s">
        <v>156</v>
      </c>
      <c r="N730" s="31" t="s">
        <v>156</v>
      </c>
      <c r="O730" s="31" t="s">
        <v>156</v>
      </c>
      <c r="P730" s="31" t="s">
        <v>156</v>
      </c>
      <c r="Q730" s="31" t="s">
        <v>156</v>
      </c>
      <c r="R730" s="31" t="s">
        <v>156</v>
      </c>
      <c r="S730" s="165" t="s">
        <v>156</v>
      </c>
      <c r="T730" s="31">
        <v>0</v>
      </c>
      <c r="U730" s="31" t="s">
        <v>156</v>
      </c>
    </row>
    <row r="731" spans="1:21" s="16" customFormat="1" ht="13.5" customHeight="1">
      <c r="A731" s="25"/>
      <c r="B731" s="26"/>
      <c r="C731" s="27"/>
      <c r="D731" s="27"/>
      <c r="E731" s="264"/>
      <c r="F731" s="265"/>
      <c r="G731" s="29">
        <v>4332.54</v>
      </c>
      <c r="H731" s="29">
        <v>4332.54</v>
      </c>
      <c r="I731" s="29">
        <v>4332.54</v>
      </c>
      <c r="J731" s="29">
        <v>0</v>
      </c>
      <c r="K731" s="29">
        <v>4332.54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8">
        <v>0</v>
      </c>
      <c r="T731" s="29">
        <v>0</v>
      </c>
      <c r="U731" s="29">
        <v>0</v>
      </c>
    </row>
    <row r="732" spans="1:21" ht="13.5" customHeight="1">
      <c r="A732" s="260"/>
      <c r="B732" s="261"/>
      <c r="C732" s="20" t="s">
        <v>610</v>
      </c>
      <c r="D732" s="20"/>
      <c r="E732" s="262" t="s">
        <v>4</v>
      </c>
      <c r="F732" s="263"/>
      <c r="G732" s="31" t="s">
        <v>603</v>
      </c>
      <c r="H732" s="31" t="s">
        <v>603</v>
      </c>
      <c r="I732" s="31" t="s">
        <v>156</v>
      </c>
      <c r="J732" s="31" t="s">
        <v>156</v>
      </c>
      <c r="K732" s="31" t="s">
        <v>156</v>
      </c>
      <c r="L732" s="31" t="s">
        <v>603</v>
      </c>
      <c r="M732" s="31" t="s">
        <v>156</v>
      </c>
      <c r="N732" s="31" t="s">
        <v>156</v>
      </c>
      <c r="O732" s="31" t="s">
        <v>156</v>
      </c>
      <c r="P732" s="31" t="s">
        <v>156</v>
      </c>
      <c r="Q732" s="31" t="s">
        <v>156</v>
      </c>
      <c r="R732" s="31" t="s">
        <v>156</v>
      </c>
      <c r="S732" s="165" t="s">
        <v>156</v>
      </c>
      <c r="T732" s="31">
        <v>0</v>
      </c>
      <c r="U732" s="31" t="s">
        <v>156</v>
      </c>
    </row>
    <row r="733" spans="1:21" ht="13.5" customHeight="1">
      <c r="A733" s="18"/>
      <c r="B733" s="19"/>
      <c r="C733" s="20"/>
      <c r="D733" s="20"/>
      <c r="E733" s="264"/>
      <c r="F733" s="265"/>
      <c r="G733" s="31">
        <f>SUM(G735)</f>
        <v>10938</v>
      </c>
      <c r="H733" s="31">
        <f aca="true" t="shared" si="54" ref="H733:M733">SUM(H735)</f>
        <v>10938</v>
      </c>
      <c r="I733" s="31">
        <f t="shared" si="54"/>
        <v>0</v>
      </c>
      <c r="J733" s="31">
        <f t="shared" si="54"/>
        <v>0</v>
      </c>
      <c r="K733" s="31">
        <f t="shared" si="54"/>
        <v>0</v>
      </c>
      <c r="L733" s="31">
        <f t="shared" si="54"/>
        <v>10938</v>
      </c>
      <c r="M733" s="31">
        <f t="shared" si="54"/>
        <v>0</v>
      </c>
      <c r="N733" s="29">
        <v>0</v>
      </c>
      <c r="O733" s="29">
        <v>0</v>
      </c>
      <c r="P733" s="29">
        <v>0</v>
      </c>
      <c r="Q733" s="29">
        <v>0</v>
      </c>
      <c r="R733" s="29">
        <v>0</v>
      </c>
      <c r="S733" s="28">
        <v>0</v>
      </c>
      <c r="T733" s="29">
        <v>0</v>
      </c>
      <c r="U733" s="29">
        <v>0</v>
      </c>
    </row>
    <row r="734" spans="1:21" ht="22.5" customHeight="1">
      <c r="A734" s="260"/>
      <c r="B734" s="261"/>
      <c r="C734" s="20"/>
      <c r="D734" s="20" t="s">
        <v>405</v>
      </c>
      <c r="E734" s="262" t="s">
        <v>406</v>
      </c>
      <c r="F734" s="263"/>
      <c r="G734" s="31" t="s">
        <v>603</v>
      </c>
      <c r="H734" s="31" t="s">
        <v>603</v>
      </c>
      <c r="I734" s="31" t="s">
        <v>156</v>
      </c>
      <c r="J734" s="31" t="s">
        <v>156</v>
      </c>
      <c r="K734" s="31" t="s">
        <v>156</v>
      </c>
      <c r="L734" s="31" t="s">
        <v>603</v>
      </c>
      <c r="M734" s="31" t="s">
        <v>156</v>
      </c>
      <c r="N734" s="31" t="s">
        <v>156</v>
      </c>
      <c r="O734" s="31" t="s">
        <v>156</v>
      </c>
      <c r="P734" s="31" t="s">
        <v>156</v>
      </c>
      <c r="Q734" s="31" t="s">
        <v>156</v>
      </c>
      <c r="R734" s="31" t="s">
        <v>156</v>
      </c>
      <c r="S734" s="165" t="s">
        <v>156</v>
      </c>
      <c r="T734" s="31">
        <v>0</v>
      </c>
      <c r="U734" s="31" t="s">
        <v>156</v>
      </c>
    </row>
    <row r="735" spans="1:21" ht="21" customHeight="1">
      <c r="A735" s="18"/>
      <c r="B735" s="19"/>
      <c r="C735" s="20"/>
      <c r="D735" s="20"/>
      <c r="E735" s="264"/>
      <c r="F735" s="265"/>
      <c r="G735" s="31">
        <v>10938</v>
      </c>
      <c r="H735" s="31">
        <v>10938</v>
      </c>
      <c r="I735" s="31">
        <v>0</v>
      </c>
      <c r="J735" s="31">
        <v>0</v>
      </c>
      <c r="K735" s="31">
        <v>0</v>
      </c>
      <c r="L735" s="31">
        <v>10938</v>
      </c>
      <c r="M735" s="31">
        <v>0</v>
      </c>
      <c r="N735" s="29">
        <v>0</v>
      </c>
      <c r="O735" s="29">
        <v>0</v>
      </c>
      <c r="P735" s="29">
        <v>0</v>
      </c>
      <c r="Q735" s="29">
        <v>0</v>
      </c>
      <c r="R735" s="29">
        <v>0</v>
      </c>
      <c r="S735" s="28">
        <v>0</v>
      </c>
      <c r="T735" s="29">
        <v>0</v>
      </c>
      <c r="U735" s="29">
        <v>0</v>
      </c>
    </row>
    <row r="736" spans="1:21" s="15" customFormat="1" ht="15" customHeight="1">
      <c r="A736" s="266" t="s">
        <v>297</v>
      </c>
      <c r="B736" s="267"/>
      <c r="C736" s="23"/>
      <c r="D736" s="23"/>
      <c r="E736" s="262" t="s">
        <v>28</v>
      </c>
      <c r="F736" s="263"/>
      <c r="G736" s="24" t="s">
        <v>944</v>
      </c>
      <c r="H736" s="24" t="s">
        <v>945</v>
      </c>
      <c r="I736" s="24" t="s">
        <v>945</v>
      </c>
      <c r="J736" s="24" t="s">
        <v>946</v>
      </c>
      <c r="K736" s="24" t="s">
        <v>947</v>
      </c>
      <c r="L736" s="24" t="s">
        <v>156</v>
      </c>
      <c r="M736" s="24" t="s">
        <v>156</v>
      </c>
      <c r="N736" s="24" t="s">
        <v>156</v>
      </c>
      <c r="O736" s="24" t="s">
        <v>156</v>
      </c>
      <c r="P736" s="24" t="s">
        <v>156</v>
      </c>
      <c r="Q736" s="24" t="s">
        <v>948</v>
      </c>
      <c r="R736" s="24" t="s">
        <v>948</v>
      </c>
      <c r="S736" s="166" t="s">
        <v>949</v>
      </c>
      <c r="T736" s="24">
        <v>0</v>
      </c>
      <c r="U736" s="24" t="s">
        <v>156</v>
      </c>
    </row>
    <row r="737" spans="1:21" s="16" customFormat="1" ht="13.5" customHeight="1">
      <c r="A737" s="25"/>
      <c r="B737" s="26"/>
      <c r="C737" s="27"/>
      <c r="D737" s="27"/>
      <c r="E737" s="264"/>
      <c r="F737" s="265"/>
      <c r="G737" s="29">
        <f>SUM(G739,G749,G753,G757,G765,G769,G777)</f>
        <v>2111656.0999999996</v>
      </c>
      <c r="H737" s="29">
        <f aca="true" t="shared" si="55" ref="H737:R737">SUM(H739,H749,H753,H757,H765,H769,H777)</f>
        <v>521945.80999999994</v>
      </c>
      <c r="I737" s="29">
        <f t="shared" si="55"/>
        <v>521945.80999999994</v>
      </c>
      <c r="J737" s="29">
        <f t="shared" si="55"/>
        <v>5027.58</v>
      </c>
      <c r="K737" s="29">
        <f t="shared" si="55"/>
        <v>516918.2299999999</v>
      </c>
      <c r="L737" s="29">
        <f t="shared" si="55"/>
        <v>0</v>
      </c>
      <c r="M737" s="29">
        <f t="shared" si="55"/>
        <v>0</v>
      </c>
      <c r="N737" s="29">
        <f t="shared" si="55"/>
        <v>0</v>
      </c>
      <c r="O737" s="29">
        <f t="shared" si="55"/>
        <v>0</v>
      </c>
      <c r="P737" s="29">
        <f t="shared" si="55"/>
        <v>0</v>
      </c>
      <c r="Q737" s="29">
        <f t="shared" si="55"/>
        <v>1589710.2899999998</v>
      </c>
      <c r="R737" s="29">
        <f t="shared" si="55"/>
        <v>1589710.2899999998</v>
      </c>
      <c r="S737" s="28">
        <f>SUM(S747,S745)</f>
        <v>1557277.5799999998</v>
      </c>
      <c r="T737" s="29">
        <v>0</v>
      </c>
      <c r="U737" s="29">
        <v>0</v>
      </c>
    </row>
    <row r="738" spans="1:21" ht="13.5" customHeight="1">
      <c r="A738" s="260"/>
      <c r="B738" s="261"/>
      <c r="C738" s="20" t="s">
        <v>323</v>
      </c>
      <c r="D738" s="20"/>
      <c r="E738" s="262" t="s">
        <v>91</v>
      </c>
      <c r="F738" s="263"/>
      <c r="G738" s="31" t="s">
        <v>950</v>
      </c>
      <c r="H738" s="31" t="s">
        <v>161</v>
      </c>
      <c r="I738" s="31" t="s">
        <v>161</v>
      </c>
      <c r="J738" s="31" t="s">
        <v>156</v>
      </c>
      <c r="K738" s="31" t="s">
        <v>161</v>
      </c>
      <c r="L738" s="31" t="s">
        <v>156</v>
      </c>
      <c r="M738" s="31" t="s">
        <v>156</v>
      </c>
      <c r="N738" s="31" t="s">
        <v>156</v>
      </c>
      <c r="O738" s="31" t="s">
        <v>156</v>
      </c>
      <c r="P738" s="31" t="s">
        <v>156</v>
      </c>
      <c r="Q738" s="31" t="s">
        <v>951</v>
      </c>
      <c r="R738" s="31" t="s">
        <v>951</v>
      </c>
      <c r="S738" s="165" t="s">
        <v>156</v>
      </c>
      <c r="T738" s="31">
        <v>0</v>
      </c>
      <c r="U738" s="31" t="s">
        <v>156</v>
      </c>
    </row>
    <row r="739" spans="1:21" s="16" customFormat="1" ht="13.5" customHeight="1">
      <c r="A739" s="25"/>
      <c r="B739" s="26"/>
      <c r="C739" s="27"/>
      <c r="D739" s="27"/>
      <c r="E739" s="264"/>
      <c r="F739" s="265"/>
      <c r="G739" s="29">
        <f>SUM(G741,G743,G745,G747)</f>
        <v>1583751.2999999998</v>
      </c>
      <c r="H739" s="29">
        <f>SUM(H741)</f>
        <v>0</v>
      </c>
      <c r="I739" s="29">
        <f aca="true" t="shared" si="56" ref="I739:P739">SUM(I741)</f>
        <v>0</v>
      </c>
      <c r="J739" s="29">
        <f t="shared" si="56"/>
        <v>0</v>
      </c>
      <c r="K739" s="29">
        <f t="shared" si="56"/>
        <v>0</v>
      </c>
      <c r="L739" s="29">
        <f t="shared" si="56"/>
        <v>0</v>
      </c>
      <c r="M739" s="29">
        <f t="shared" si="56"/>
        <v>0</v>
      </c>
      <c r="N739" s="29">
        <f t="shared" si="56"/>
        <v>0</v>
      </c>
      <c r="O739" s="29">
        <f t="shared" si="56"/>
        <v>0</v>
      </c>
      <c r="P739" s="29">
        <f t="shared" si="56"/>
        <v>0</v>
      </c>
      <c r="Q739" s="29">
        <f>SUM(Q743,Q745,Q747)</f>
        <v>1583751.2999999998</v>
      </c>
      <c r="R739" s="29">
        <f>SUM(R743,R745,R747)</f>
        <v>1583751.2999999998</v>
      </c>
      <c r="S739" s="28">
        <v>0</v>
      </c>
      <c r="T739" s="29">
        <v>0</v>
      </c>
      <c r="U739" s="29">
        <v>0</v>
      </c>
    </row>
    <row r="740" spans="1:21" ht="12.75" customHeight="1">
      <c r="A740" s="260"/>
      <c r="B740" s="261"/>
      <c r="C740" s="20"/>
      <c r="D740" s="20" t="s">
        <v>364</v>
      </c>
      <c r="E740" s="262" t="s">
        <v>50</v>
      </c>
      <c r="F740" s="263"/>
      <c r="G740" s="31" t="s">
        <v>161</v>
      </c>
      <c r="H740" s="31" t="s">
        <v>161</v>
      </c>
      <c r="I740" s="31" t="s">
        <v>161</v>
      </c>
      <c r="J740" s="31" t="s">
        <v>156</v>
      </c>
      <c r="K740" s="31" t="s">
        <v>161</v>
      </c>
      <c r="L740" s="31" t="s">
        <v>156</v>
      </c>
      <c r="M740" s="31" t="s">
        <v>156</v>
      </c>
      <c r="N740" s="31" t="s">
        <v>156</v>
      </c>
      <c r="O740" s="31" t="s">
        <v>156</v>
      </c>
      <c r="P740" s="31" t="s">
        <v>156</v>
      </c>
      <c r="Q740" s="31" t="s">
        <v>156</v>
      </c>
      <c r="R740" s="31" t="s">
        <v>156</v>
      </c>
      <c r="S740" s="165" t="s">
        <v>156</v>
      </c>
      <c r="T740" s="31">
        <v>0</v>
      </c>
      <c r="U740" s="31" t="s">
        <v>156</v>
      </c>
    </row>
    <row r="741" spans="1:21" s="16" customFormat="1" ht="12.75">
      <c r="A741" s="25"/>
      <c r="B741" s="26"/>
      <c r="C741" s="27"/>
      <c r="D741" s="27"/>
      <c r="E741" s="264"/>
      <c r="F741" s="265"/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8">
        <v>0</v>
      </c>
      <c r="T741" s="29">
        <v>0</v>
      </c>
      <c r="U741" s="29">
        <v>0</v>
      </c>
    </row>
    <row r="742" spans="1:21" ht="13.5" customHeight="1">
      <c r="A742" s="260"/>
      <c r="B742" s="261"/>
      <c r="C742" s="20"/>
      <c r="D742" s="20" t="s">
        <v>392</v>
      </c>
      <c r="E742" s="262" t="s">
        <v>53</v>
      </c>
      <c r="F742" s="263"/>
      <c r="G742" s="31" t="s">
        <v>952</v>
      </c>
      <c r="H742" s="31" t="s">
        <v>156</v>
      </c>
      <c r="I742" s="31" t="s">
        <v>156</v>
      </c>
      <c r="J742" s="31" t="s">
        <v>156</v>
      </c>
      <c r="K742" s="31" t="s">
        <v>156</v>
      </c>
      <c r="L742" s="31" t="s">
        <v>156</v>
      </c>
      <c r="M742" s="31" t="s">
        <v>156</v>
      </c>
      <c r="N742" s="31" t="s">
        <v>156</v>
      </c>
      <c r="O742" s="31" t="s">
        <v>156</v>
      </c>
      <c r="P742" s="31" t="s">
        <v>156</v>
      </c>
      <c r="Q742" s="31" t="s">
        <v>952</v>
      </c>
      <c r="R742" s="31" t="s">
        <v>952</v>
      </c>
      <c r="S742" s="165" t="s">
        <v>156</v>
      </c>
      <c r="T742" s="31">
        <v>0</v>
      </c>
      <c r="U742" s="31" t="s">
        <v>156</v>
      </c>
    </row>
    <row r="743" spans="1:21" s="16" customFormat="1" ht="13.5" customHeight="1">
      <c r="A743" s="25"/>
      <c r="B743" s="26"/>
      <c r="C743" s="27"/>
      <c r="D743" s="27"/>
      <c r="E743" s="264"/>
      <c r="F743" s="265"/>
      <c r="G743" s="29">
        <v>26473.72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0</v>
      </c>
      <c r="O743" s="29">
        <v>0</v>
      </c>
      <c r="P743" s="29">
        <v>0</v>
      </c>
      <c r="Q743" s="29">
        <v>26473.72</v>
      </c>
      <c r="R743" s="29">
        <v>26473.72</v>
      </c>
      <c r="S743" s="28">
        <v>0</v>
      </c>
      <c r="T743" s="29">
        <v>0</v>
      </c>
      <c r="U743" s="29">
        <v>0</v>
      </c>
    </row>
    <row r="744" spans="1:21" ht="15.75" customHeight="1">
      <c r="A744" s="260"/>
      <c r="B744" s="261"/>
      <c r="C744" s="20"/>
      <c r="D744" s="20" t="s">
        <v>611</v>
      </c>
      <c r="E744" s="262" t="s">
        <v>53</v>
      </c>
      <c r="F744" s="263"/>
      <c r="G744" s="31" t="s">
        <v>953</v>
      </c>
      <c r="H744" s="31" t="s">
        <v>156</v>
      </c>
      <c r="I744" s="31" t="s">
        <v>156</v>
      </c>
      <c r="J744" s="31" t="s">
        <v>156</v>
      </c>
      <c r="K744" s="31" t="s">
        <v>156</v>
      </c>
      <c r="L744" s="31" t="s">
        <v>156</v>
      </c>
      <c r="M744" s="31" t="s">
        <v>156</v>
      </c>
      <c r="N744" s="31" t="s">
        <v>156</v>
      </c>
      <c r="O744" s="31" t="s">
        <v>156</v>
      </c>
      <c r="P744" s="31" t="s">
        <v>156</v>
      </c>
      <c r="Q744" s="31" t="s">
        <v>953</v>
      </c>
      <c r="R744" s="31" t="s">
        <v>953</v>
      </c>
      <c r="S744" s="165" t="s">
        <v>953</v>
      </c>
      <c r="T744" s="31">
        <v>0</v>
      </c>
      <c r="U744" s="31" t="s">
        <v>156</v>
      </c>
    </row>
    <row r="745" spans="1:21" s="16" customFormat="1" ht="12.75">
      <c r="A745" s="25"/>
      <c r="B745" s="26"/>
      <c r="C745" s="27"/>
      <c r="D745" s="27"/>
      <c r="E745" s="264"/>
      <c r="F745" s="265"/>
      <c r="G745" s="29">
        <v>1073742.89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1073742.89</v>
      </c>
      <c r="R745" s="29">
        <v>1073742.89</v>
      </c>
      <c r="S745" s="28">
        <v>1073742.89</v>
      </c>
      <c r="T745" s="29">
        <v>0</v>
      </c>
      <c r="U745" s="29">
        <v>0</v>
      </c>
    </row>
    <row r="746" spans="1:21" ht="16.5" customHeight="1">
      <c r="A746" s="260"/>
      <c r="B746" s="261"/>
      <c r="C746" s="20"/>
      <c r="D746" s="20" t="s">
        <v>553</v>
      </c>
      <c r="E746" s="262" t="s">
        <v>53</v>
      </c>
      <c r="F746" s="263"/>
      <c r="G746" s="31" t="s">
        <v>954</v>
      </c>
      <c r="H746" s="31" t="s">
        <v>156</v>
      </c>
      <c r="I746" s="31" t="s">
        <v>156</v>
      </c>
      <c r="J746" s="31" t="s">
        <v>156</v>
      </c>
      <c r="K746" s="31" t="s">
        <v>156</v>
      </c>
      <c r="L746" s="31" t="s">
        <v>156</v>
      </c>
      <c r="M746" s="31" t="s">
        <v>156</v>
      </c>
      <c r="N746" s="31" t="s">
        <v>156</v>
      </c>
      <c r="O746" s="31" t="s">
        <v>156</v>
      </c>
      <c r="P746" s="31" t="s">
        <v>156</v>
      </c>
      <c r="Q746" s="31" t="s">
        <v>954</v>
      </c>
      <c r="R746" s="31" t="s">
        <v>954</v>
      </c>
      <c r="S746" s="165" t="s">
        <v>954</v>
      </c>
      <c r="T746" s="31">
        <v>0</v>
      </c>
      <c r="U746" s="31" t="s">
        <v>156</v>
      </c>
    </row>
    <row r="747" spans="1:21" s="16" customFormat="1" ht="15" customHeight="1">
      <c r="A747" s="25"/>
      <c r="B747" s="26"/>
      <c r="C747" s="27"/>
      <c r="D747" s="27"/>
      <c r="E747" s="264"/>
      <c r="F747" s="265"/>
      <c r="G747" s="29">
        <v>483534.69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483534.69</v>
      </c>
      <c r="R747" s="29">
        <v>483534.69</v>
      </c>
      <c r="S747" s="28">
        <v>483534.69</v>
      </c>
      <c r="T747" s="29">
        <v>0</v>
      </c>
      <c r="U747" s="29">
        <v>0</v>
      </c>
    </row>
    <row r="748" spans="1:21" ht="13.5" customHeight="1">
      <c r="A748" s="260"/>
      <c r="B748" s="261"/>
      <c r="C748" s="20" t="s">
        <v>612</v>
      </c>
      <c r="D748" s="20"/>
      <c r="E748" s="262" t="s">
        <v>92</v>
      </c>
      <c r="F748" s="263"/>
      <c r="G748" s="31" t="s">
        <v>209</v>
      </c>
      <c r="H748" s="31" t="s">
        <v>209</v>
      </c>
      <c r="I748" s="31" t="s">
        <v>209</v>
      </c>
      <c r="J748" s="31" t="s">
        <v>156</v>
      </c>
      <c r="K748" s="31" t="s">
        <v>209</v>
      </c>
      <c r="L748" s="31" t="s">
        <v>156</v>
      </c>
      <c r="M748" s="31" t="s">
        <v>156</v>
      </c>
      <c r="N748" s="31" t="s">
        <v>156</v>
      </c>
      <c r="O748" s="31" t="s">
        <v>156</v>
      </c>
      <c r="P748" s="31" t="s">
        <v>156</v>
      </c>
      <c r="Q748" s="31" t="s">
        <v>156</v>
      </c>
      <c r="R748" s="31" t="s">
        <v>156</v>
      </c>
      <c r="S748" s="165" t="s">
        <v>156</v>
      </c>
      <c r="T748" s="31">
        <v>0</v>
      </c>
      <c r="U748" s="31" t="s">
        <v>156</v>
      </c>
    </row>
    <row r="749" spans="1:21" s="16" customFormat="1" ht="13.5" customHeight="1">
      <c r="A749" s="25"/>
      <c r="B749" s="26"/>
      <c r="C749" s="27"/>
      <c r="D749" s="27"/>
      <c r="E749" s="264"/>
      <c r="F749" s="265"/>
      <c r="G749" s="29">
        <f>SUM(G751)</f>
        <v>7398.33</v>
      </c>
      <c r="H749" s="29">
        <f aca="true" t="shared" si="57" ref="H749:P749">SUM(H751)</f>
        <v>7398.33</v>
      </c>
      <c r="I749" s="29">
        <f t="shared" si="57"/>
        <v>7398.33</v>
      </c>
      <c r="J749" s="29">
        <f t="shared" si="57"/>
        <v>0</v>
      </c>
      <c r="K749" s="29">
        <f t="shared" si="57"/>
        <v>7398.33</v>
      </c>
      <c r="L749" s="29">
        <f t="shared" si="57"/>
        <v>0</v>
      </c>
      <c r="M749" s="29">
        <f t="shared" si="57"/>
        <v>0</v>
      </c>
      <c r="N749" s="29">
        <f t="shared" si="57"/>
        <v>0</v>
      </c>
      <c r="O749" s="29">
        <f t="shared" si="57"/>
        <v>0</v>
      </c>
      <c r="P749" s="29">
        <f t="shared" si="57"/>
        <v>0</v>
      </c>
      <c r="Q749" s="29">
        <v>0</v>
      </c>
      <c r="R749" s="29">
        <v>0</v>
      </c>
      <c r="S749" s="28">
        <v>0</v>
      </c>
      <c r="T749" s="29">
        <v>0</v>
      </c>
      <c r="U749" s="29">
        <v>0</v>
      </c>
    </row>
    <row r="750" spans="1:21" ht="13.5" customHeight="1">
      <c r="A750" s="260"/>
      <c r="B750" s="261"/>
      <c r="C750" s="20"/>
      <c r="D750" s="20" t="s">
        <v>364</v>
      </c>
      <c r="E750" s="262" t="s">
        <v>50</v>
      </c>
      <c r="F750" s="263"/>
      <c r="G750" s="31" t="s">
        <v>209</v>
      </c>
      <c r="H750" s="31" t="s">
        <v>209</v>
      </c>
      <c r="I750" s="31" t="s">
        <v>209</v>
      </c>
      <c r="J750" s="31" t="s">
        <v>156</v>
      </c>
      <c r="K750" s="31" t="s">
        <v>209</v>
      </c>
      <c r="L750" s="31" t="s">
        <v>156</v>
      </c>
      <c r="M750" s="31" t="s">
        <v>156</v>
      </c>
      <c r="N750" s="31" t="s">
        <v>156</v>
      </c>
      <c r="O750" s="31" t="s">
        <v>156</v>
      </c>
      <c r="P750" s="31" t="s">
        <v>156</v>
      </c>
      <c r="Q750" s="31" t="s">
        <v>156</v>
      </c>
      <c r="R750" s="31" t="s">
        <v>156</v>
      </c>
      <c r="S750" s="165" t="s">
        <v>156</v>
      </c>
      <c r="T750" s="31">
        <v>0</v>
      </c>
      <c r="U750" s="31" t="s">
        <v>156</v>
      </c>
    </row>
    <row r="751" spans="1:21" s="16" customFormat="1" ht="13.5" customHeight="1">
      <c r="A751" s="25"/>
      <c r="B751" s="26"/>
      <c r="C751" s="27"/>
      <c r="D751" s="27"/>
      <c r="E751" s="264"/>
      <c r="F751" s="265"/>
      <c r="G751" s="29">
        <v>7398.33</v>
      </c>
      <c r="H751" s="29">
        <v>7398.33</v>
      </c>
      <c r="I751" s="29">
        <v>7398.33</v>
      </c>
      <c r="J751" s="29">
        <v>0</v>
      </c>
      <c r="K751" s="29">
        <v>7398.33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8">
        <v>0</v>
      </c>
      <c r="T751" s="29">
        <v>0</v>
      </c>
      <c r="U751" s="29">
        <v>0</v>
      </c>
    </row>
    <row r="752" spans="1:21" ht="20.25" customHeight="1">
      <c r="A752" s="260"/>
      <c r="B752" s="261"/>
      <c r="C752" s="20" t="s">
        <v>613</v>
      </c>
      <c r="D752" s="20"/>
      <c r="E752" s="262" t="s">
        <v>93</v>
      </c>
      <c r="F752" s="263"/>
      <c r="G752" s="31" t="s">
        <v>955</v>
      </c>
      <c r="H752" s="31" t="s">
        <v>955</v>
      </c>
      <c r="I752" s="31" t="s">
        <v>955</v>
      </c>
      <c r="J752" s="31" t="s">
        <v>156</v>
      </c>
      <c r="K752" s="31" t="s">
        <v>955</v>
      </c>
      <c r="L752" s="31" t="s">
        <v>156</v>
      </c>
      <c r="M752" s="31" t="s">
        <v>156</v>
      </c>
      <c r="N752" s="31" t="s">
        <v>156</v>
      </c>
      <c r="O752" s="31" t="s">
        <v>156</v>
      </c>
      <c r="P752" s="31" t="s">
        <v>156</v>
      </c>
      <c r="Q752" s="31" t="s">
        <v>156</v>
      </c>
      <c r="R752" s="31" t="s">
        <v>156</v>
      </c>
      <c r="S752" s="165" t="s">
        <v>156</v>
      </c>
      <c r="T752" s="31">
        <v>0</v>
      </c>
      <c r="U752" s="31" t="s">
        <v>156</v>
      </c>
    </row>
    <row r="753" spans="1:21" s="16" customFormat="1" ht="13.5" customHeight="1">
      <c r="A753" s="25"/>
      <c r="B753" s="26"/>
      <c r="C753" s="27"/>
      <c r="D753" s="27"/>
      <c r="E753" s="264"/>
      <c r="F753" s="265"/>
      <c r="G753" s="29">
        <f>SUM(G755)</f>
        <v>203909.38</v>
      </c>
      <c r="H753" s="29">
        <f>SUM(H755)</f>
        <v>203909.38</v>
      </c>
      <c r="I753" s="29">
        <f>SUM(I755)</f>
        <v>203909.38</v>
      </c>
      <c r="J753" s="29">
        <v>0</v>
      </c>
      <c r="K753" s="29">
        <f>SUM(K755)</f>
        <v>203909.38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8">
        <v>0</v>
      </c>
      <c r="T753" s="29">
        <v>0</v>
      </c>
      <c r="U753" s="29">
        <v>0</v>
      </c>
    </row>
    <row r="754" spans="1:21" ht="13.5" customHeight="1">
      <c r="A754" s="260"/>
      <c r="B754" s="261"/>
      <c r="C754" s="20"/>
      <c r="D754" s="20" t="s">
        <v>364</v>
      </c>
      <c r="E754" s="262" t="s">
        <v>50</v>
      </c>
      <c r="F754" s="263"/>
      <c r="G754" s="31" t="s">
        <v>955</v>
      </c>
      <c r="H754" s="31" t="s">
        <v>955</v>
      </c>
      <c r="I754" s="31" t="s">
        <v>955</v>
      </c>
      <c r="J754" s="31" t="s">
        <v>156</v>
      </c>
      <c r="K754" s="31" t="s">
        <v>955</v>
      </c>
      <c r="L754" s="31" t="s">
        <v>156</v>
      </c>
      <c r="M754" s="31" t="s">
        <v>156</v>
      </c>
      <c r="N754" s="31" t="s">
        <v>156</v>
      </c>
      <c r="O754" s="31" t="s">
        <v>156</v>
      </c>
      <c r="P754" s="31" t="s">
        <v>156</v>
      </c>
      <c r="Q754" s="31" t="s">
        <v>156</v>
      </c>
      <c r="R754" s="31" t="s">
        <v>156</v>
      </c>
      <c r="S754" s="165" t="s">
        <v>156</v>
      </c>
      <c r="T754" s="31">
        <v>0</v>
      </c>
      <c r="U754" s="31" t="s">
        <v>156</v>
      </c>
    </row>
    <row r="755" spans="1:21" s="16" customFormat="1" ht="13.5" customHeight="1">
      <c r="A755" s="25"/>
      <c r="B755" s="26"/>
      <c r="C755" s="27"/>
      <c r="D755" s="27"/>
      <c r="E755" s="264"/>
      <c r="F755" s="265"/>
      <c r="G755" s="29">
        <v>203909.38</v>
      </c>
      <c r="H755" s="29">
        <v>203909.38</v>
      </c>
      <c r="I755" s="29">
        <v>203909.38</v>
      </c>
      <c r="J755" s="29">
        <v>0</v>
      </c>
      <c r="K755" s="29">
        <v>203909.38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8">
        <v>0</v>
      </c>
      <c r="T755" s="29">
        <v>0</v>
      </c>
      <c r="U755" s="29">
        <v>0</v>
      </c>
    </row>
    <row r="756" spans="1:21" ht="20.25" customHeight="1">
      <c r="A756" s="260"/>
      <c r="B756" s="261"/>
      <c r="C756" s="20" t="s">
        <v>615</v>
      </c>
      <c r="D756" s="20"/>
      <c r="E756" s="262" t="s">
        <v>94</v>
      </c>
      <c r="F756" s="263"/>
      <c r="G756" s="31" t="s">
        <v>956</v>
      </c>
      <c r="H756" s="31" t="s">
        <v>957</v>
      </c>
      <c r="I756" s="31" t="s">
        <v>957</v>
      </c>
      <c r="J756" s="31" t="s">
        <v>156</v>
      </c>
      <c r="K756" s="31" t="s">
        <v>957</v>
      </c>
      <c r="L756" s="31" t="s">
        <v>156</v>
      </c>
      <c r="M756" s="31" t="s">
        <v>156</v>
      </c>
      <c r="N756" s="31" t="s">
        <v>156</v>
      </c>
      <c r="O756" s="31" t="s">
        <v>156</v>
      </c>
      <c r="P756" s="31" t="s">
        <v>156</v>
      </c>
      <c r="Q756" s="31" t="s">
        <v>425</v>
      </c>
      <c r="R756" s="31" t="s">
        <v>425</v>
      </c>
      <c r="S756" s="165" t="s">
        <v>156</v>
      </c>
      <c r="T756" s="31">
        <v>0</v>
      </c>
      <c r="U756" s="31" t="s">
        <v>156</v>
      </c>
    </row>
    <row r="757" spans="1:21" s="16" customFormat="1" ht="18" customHeight="1">
      <c r="A757" s="25"/>
      <c r="B757" s="26"/>
      <c r="C757" s="27"/>
      <c r="D757" s="27"/>
      <c r="E757" s="264"/>
      <c r="F757" s="265"/>
      <c r="G757" s="29">
        <f>SUM(G759,G761,G763)</f>
        <v>24301.71</v>
      </c>
      <c r="H757" s="29">
        <f aca="true" t="shared" si="58" ref="H757:R757">SUM(H759,H761,H763)</f>
        <v>24301.71</v>
      </c>
      <c r="I757" s="29">
        <f t="shared" si="58"/>
        <v>24301.71</v>
      </c>
      <c r="J757" s="29">
        <f t="shared" si="58"/>
        <v>0</v>
      </c>
      <c r="K757" s="29">
        <f t="shared" si="58"/>
        <v>24301.71</v>
      </c>
      <c r="L757" s="29">
        <f t="shared" si="58"/>
        <v>0</v>
      </c>
      <c r="M757" s="29">
        <f t="shared" si="58"/>
        <v>0</v>
      </c>
      <c r="N757" s="29">
        <f t="shared" si="58"/>
        <v>0</v>
      </c>
      <c r="O757" s="29">
        <f t="shared" si="58"/>
        <v>0</v>
      </c>
      <c r="P757" s="29">
        <f t="shared" si="58"/>
        <v>0</v>
      </c>
      <c r="Q757" s="29">
        <f t="shared" si="58"/>
        <v>0</v>
      </c>
      <c r="R757" s="29">
        <f t="shared" si="58"/>
        <v>0</v>
      </c>
      <c r="S757" s="28">
        <v>0</v>
      </c>
      <c r="T757" s="29">
        <v>0</v>
      </c>
      <c r="U757" s="29">
        <v>0</v>
      </c>
    </row>
    <row r="758" spans="1:21" ht="13.5" customHeight="1">
      <c r="A758" s="260"/>
      <c r="B758" s="261"/>
      <c r="C758" s="20"/>
      <c r="D758" s="20" t="s">
        <v>365</v>
      </c>
      <c r="E758" s="262" t="s">
        <v>52</v>
      </c>
      <c r="F758" s="263"/>
      <c r="G758" s="31" t="s">
        <v>616</v>
      </c>
      <c r="H758" s="31" t="s">
        <v>616</v>
      </c>
      <c r="I758" s="31" t="s">
        <v>616</v>
      </c>
      <c r="J758" s="31" t="s">
        <v>156</v>
      </c>
      <c r="K758" s="31" t="s">
        <v>616</v>
      </c>
      <c r="L758" s="31" t="s">
        <v>156</v>
      </c>
      <c r="M758" s="31" t="s">
        <v>156</v>
      </c>
      <c r="N758" s="31" t="s">
        <v>156</v>
      </c>
      <c r="O758" s="31" t="s">
        <v>156</v>
      </c>
      <c r="P758" s="31" t="s">
        <v>156</v>
      </c>
      <c r="Q758" s="31" t="s">
        <v>156</v>
      </c>
      <c r="R758" s="31" t="s">
        <v>156</v>
      </c>
      <c r="S758" s="165" t="s">
        <v>156</v>
      </c>
      <c r="T758" s="31">
        <v>0</v>
      </c>
      <c r="U758" s="31" t="s">
        <v>156</v>
      </c>
    </row>
    <row r="759" spans="1:21" s="16" customFormat="1" ht="13.5" customHeight="1">
      <c r="A759" s="25"/>
      <c r="B759" s="26"/>
      <c r="C759" s="27"/>
      <c r="D759" s="27"/>
      <c r="E759" s="264"/>
      <c r="F759" s="265"/>
      <c r="G759" s="29">
        <v>3582.49</v>
      </c>
      <c r="H759" s="29">
        <v>3582.49</v>
      </c>
      <c r="I759" s="29">
        <v>3582.49</v>
      </c>
      <c r="J759" s="29">
        <v>0</v>
      </c>
      <c r="K759" s="29">
        <v>3582.49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8">
        <v>0</v>
      </c>
      <c r="T759" s="29">
        <v>0</v>
      </c>
      <c r="U759" s="29">
        <v>0</v>
      </c>
    </row>
    <row r="760" spans="1:21" ht="13.5" customHeight="1">
      <c r="A760" s="260"/>
      <c r="B760" s="261"/>
      <c r="C760" s="20"/>
      <c r="D760" s="20" t="s">
        <v>364</v>
      </c>
      <c r="E760" s="262" t="s">
        <v>50</v>
      </c>
      <c r="F760" s="263"/>
      <c r="G760" s="31" t="s">
        <v>579</v>
      </c>
      <c r="H760" s="31" t="s">
        <v>579</v>
      </c>
      <c r="I760" s="31" t="s">
        <v>579</v>
      </c>
      <c r="J760" s="31" t="s">
        <v>156</v>
      </c>
      <c r="K760" s="31" t="s">
        <v>579</v>
      </c>
      <c r="L760" s="31" t="s">
        <v>156</v>
      </c>
      <c r="M760" s="31" t="s">
        <v>156</v>
      </c>
      <c r="N760" s="31" t="s">
        <v>156</v>
      </c>
      <c r="O760" s="31" t="s">
        <v>156</v>
      </c>
      <c r="P760" s="31" t="s">
        <v>156</v>
      </c>
      <c r="Q760" s="31" t="s">
        <v>156</v>
      </c>
      <c r="R760" s="31" t="s">
        <v>156</v>
      </c>
      <c r="S760" s="165" t="s">
        <v>156</v>
      </c>
      <c r="T760" s="31">
        <v>0</v>
      </c>
      <c r="U760" s="31" t="s">
        <v>156</v>
      </c>
    </row>
    <row r="761" spans="1:21" s="16" customFormat="1" ht="13.5" customHeight="1">
      <c r="A761" s="25"/>
      <c r="B761" s="26"/>
      <c r="C761" s="27"/>
      <c r="D761" s="27"/>
      <c r="E761" s="264"/>
      <c r="F761" s="265"/>
      <c r="G761" s="29">
        <v>20719.22</v>
      </c>
      <c r="H761" s="29">
        <v>20719.22</v>
      </c>
      <c r="I761" s="29">
        <v>20719.22</v>
      </c>
      <c r="J761" s="29">
        <v>0</v>
      </c>
      <c r="K761" s="29">
        <v>20719.22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9">
        <v>0</v>
      </c>
      <c r="S761" s="28">
        <v>0</v>
      </c>
      <c r="T761" s="29">
        <v>0</v>
      </c>
      <c r="U761" s="29">
        <v>0</v>
      </c>
    </row>
    <row r="762" spans="1:21" ht="13.5" customHeight="1">
      <c r="A762" s="260"/>
      <c r="B762" s="261"/>
      <c r="C762" s="20"/>
      <c r="D762" s="20" t="s">
        <v>392</v>
      </c>
      <c r="E762" s="262" t="s">
        <v>53</v>
      </c>
      <c r="F762" s="263"/>
      <c r="G762" s="31" t="s">
        <v>425</v>
      </c>
      <c r="H762" s="31" t="s">
        <v>156</v>
      </c>
      <c r="I762" s="31" t="s">
        <v>156</v>
      </c>
      <c r="J762" s="31" t="s">
        <v>156</v>
      </c>
      <c r="K762" s="31" t="s">
        <v>156</v>
      </c>
      <c r="L762" s="31" t="s">
        <v>156</v>
      </c>
      <c r="M762" s="31" t="s">
        <v>156</v>
      </c>
      <c r="N762" s="31" t="s">
        <v>156</v>
      </c>
      <c r="O762" s="31" t="s">
        <v>156</v>
      </c>
      <c r="P762" s="31" t="s">
        <v>156</v>
      </c>
      <c r="Q762" s="31" t="s">
        <v>425</v>
      </c>
      <c r="R762" s="31" t="s">
        <v>425</v>
      </c>
      <c r="S762" s="165" t="s">
        <v>156</v>
      </c>
      <c r="T762" s="31">
        <v>0</v>
      </c>
      <c r="U762" s="31" t="s">
        <v>156</v>
      </c>
    </row>
    <row r="763" spans="1:21" s="16" customFormat="1" ht="13.5" customHeight="1">
      <c r="A763" s="25"/>
      <c r="B763" s="26"/>
      <c r="C763" s="27"/>
      <c r="D763" s="27"/>
      <c r="E763" s="264"/>
      <c r="F763" s="265"/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8">
        <v>0</v>
      </c>
      <c r="T763" s="29">
        <v>0</v>
      </c>
      <c r="U763" s="29">
        <v>0</v>
      </c>
    </row>
    <row r="764" spans="1:21" ht="13.5" customHeight="1">
      <c r="A764" s="260"/>
      <c r="B764" s="261"/>
      <c r="C764" s="20" t="s">
        <v>617</v>
      </c>
      <c r="D764" s="20"/>
      <c r="E764" s="262" t="s">
        <v>95</v>
      </c>
      <c r="F764" s="263"/>
      <c r="G764" s="31" t="s">
        <v>618</v>
      </c>
      <c r="H764" s="31" t="s">
        <v>618</v>
      </c>
      <c r="I764" s="31" t="s">
        <v>618</v>
      </c>
      <c r="J764" s="31" t="s">
        <v>156</v>
      </c>
      <c r="K764" s="31" t="s">
        <v>618</v>
      </c>
      <c r="L764" s="31" t="s">
        <v>156</v>
      </c>
      <c r="M764" s="31" t="s">
        <v>156</v>
      </c>
      <c r="N764" s="31" t="s">
        <v>156</v>
      </c>
      <c r="O764" s="31" t="s">
        <v>156</v>
      </c>
      <c r="P764" s="31" t="s">
        <v>156</v>
      </c>
      <c r="Q764" s="31" t="s">
        <v>156</v>
      </c>
      <c r="R764" s="31" t="s">
        <v>156</v>
      </c>
      <c r="S764" s="165" t="s">
        <v>156</v>
      </c>
      <c r="T764" s="31">
        <v>0</v>
      </c>
      <c r="U764" s="31" t="s">
        <v>156</v>
      </c>
    </row>
    <row r="765" spans="1:21" s="16" customFormat="1" ht="13.5" customHeight="1">
      <c r="A765" s="25"/>
      <c r="B765" s="26"/>
      <c r="C765" s="27"/>
      <c r="D765" s="27"/>
      <c r="E765" s="264"/>
      <c r="F765" s="265"/>
      <c r="G765" s="29">
        <f>SUM(G767)</f>
        <v>8078.68</v>
      </c>
      <c r="H765" s="29">
        <f aca="true" t="shared" si="59" ref="H765:R765">SUM(H767)</f>
        <v>8078.68</v>
      </c>
      <c r="I765" s="29">
        <f t="shared" si="59"/>
        <v>8078.68</v>
      </c>
      <c r="J765" s="29">
        <f t="shared" si="59"/>
        <v>0</v>
      </c>
      <c r="K765" s="29">
        <f t="shared" si="59"/>
        <v>8078.68</v>
      </c>
      <c r="L765" s="29">
        <f t="shared" si="59"/>
        <v>0</v>
      </c>
      <c r="M765" s="29">
        <f t="shared" si="59"/>
        <v>0</v>
      </c>
      <c r="N765" s="29">
        <f t="shared" si="59"/>
        <v>0</v>
      </c>
      <c r="O765" s="29">
        <f t="shared" si="59"/>
        <v>0</v>
      </c>
      <c r="P765" s="29">
        <f t="shared" si="59"/>
        <v>0</v>
      </c>
      <c r="Q765" s="29">
        <f t="shared" si="59"/>
        <v>0</v>
      </c>
      <c r="R765" s="29">
        <f t="shared" si="59"/>
        <v>0</v>
      </c>
      <c r="S765" s="28">
        <v>0</v>
      </c>
      <c r="T765" s="29">
        <v>0</v>
      </c>
      <c r="U765" s="29">
        <v>0</v>
      </c>
    </row>
    <row r="766" spans="1:21" ht="13.5" customHeight="1">
      <c r="A766" s="260"/>
      <c r="B766" s="261"/>
      <c r="C766" s="20"/>
      <c r="D766" s="20" t="s">
        <v>364</v>
      </c>
      <c r="E766" s="262" t="s">
        <v>50</v>
      </c>
      <c r="F766" s="263"/>
      <c r="G766" s="31" t="s">
        <v>618</v>
      </c>
      <c r="H766" s="31" t="s">
        <v>618</v>
      </c>
      <c r="I766" s="31" t="s">
        <v>618</v>
      </c>
      <c r="J766" s="31" t="s">
        <v>156</v>
      </c>
      <c r="K766" s="31" t="s">
        <v>618</v>
      </c>
      <c r="L766" s="31" t="s">
        <v>156</v>
      </c>
      <c r="M766" s="31" t="s">
        <v>156</v>
      </c>
      <c r="N766" s="31" t="s">
        <v>156</v>
      </c>
      <c r="O766" s="31" t="s">
        <v>156</v>
      </c>
      <c r="P766" s="31" t="s">
        <v>156</v>
      </c>
      <c r="Q766" s="31" t="s">
        <v>156</v>
      </c>
      <c r="R766" s="31" t="s">
        <v>156</v>
      </c>
      <c r="S766" s="165" t="s">
        <v>156</v>
      </c>
      <c r="T766" s="31">
        <v>0</v>
      </c>
      <c r="U766" s="31" t="s">
        <v>156</v>
      </c>
    </row>
    <row r="767" spans="1:21" s="16" customFormat="1" ht="13.5" customHeight="1">
      <c r="A767" s="25"/>
      <c r="B767" s="26"/>
      <c r="C767" s="27"/>
      <c r="D767" s="27"/>
      <c r="E767" s="264"/>
      <c r="F767" s="265"/>
      <c r="G767" s="29">
        <v>8078.68</v>
      </c>
      <c r="H767" s="29">
        <v>8078.68</v>
      </c>
      <c r="I767" s="29">
        <v>8078.68</v>
      </c>
      <c r="J767" s="29">
        <v>0</v>
      </c>
      <c r="K767" s="29">
        <v>8078.68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8">
        <v>0</v>
      </c>
      <c r="T767" s="29">
        <v>0</v>
      </c>
      <c r="U767" s="29">
        <v>0</v>
      </c>
    </row>
    <row r="768" spans="1:21" ht="13.5" customHeight="1">
      <c r="A768" s="260"/>
      <c r="B768" s="261"/>
      <c r="C768" s="20" t="s">
        <v>619</v>
      </c>
      <c r="D768" s="20"/>
      <c r="E768" s="262" t="s">
        <v>96</v>
      </c>
      <c r="F768" s="263"/>
      <c r="G768" s="31" t="s">
        <v>958</v>
      </c>
      <c r="H768" s="31" t="s">
        <v>958</v>
      </c>
      <c r="I768" s="31" t="s">
        <v>958</v>
      </c>
      <c r="J768" s="31" t="s">
        <v>156</v>
      </c>
      <c r="K768" s="31" t="s">
        <v>958</v>
      </c>
      <c r="L768" s="31" t="s">
        <v>156</v>
      </c>
      <c r="M768" s="31" t="s">
        <v>156</v>
      </c>
      <c r="N768" s="31" t="s">
        <v>156</v>
      </c>
      <c r="O768" s="31" t="s">
        <v>156</v>
      </c>
      <c r="P768" s="31" t="s">
        <v>156</v>
      </c>
      <c r="Q768" s="31" t="s">
        <v>156</v>
      </c>
      <c r="R768" s="31" t="s">
        <v>156</v>
      </c>
      <c r="S768" s="165" t="s">
        <v>156</v>
      </c>
      <c r="T768" s="31">
        <v>0</v>
      </c>
      <c r="U768" s="31" t="s">
        <v>156</v>
      </c>
    </row>
    <row r="769" spans="1:21" s="16" customFormat="1" ht="13.5" customHeight="1">
      <c r="A769" s="25"/>
      <c r="B769" s="26"/>
      <c r="C769" s="27"/>
      <c r="D769" s="27"/>
      <c r="E769" s="264"/>
      <c r="F769" s="265"/>
      <c r="G769" s="29">
        <f>SUM(G771,G773,G775)</f>
        <v>256549.46</v>
      </c>
      <c r="H769" s="29">
        <f aca="true" t="shared" si="60" ref="H769:R769">SUM(H771,H773,H775)</f>
        <v>256549.46</v>
      </c>
      <c r="I769" s="29">
        <f t="shared" si="60"/>
        <v>256549.46</v>
      </c>
      <c r="J769" s="29">
        <f t="shared" si="60"/>
        <v>0</v>
      </c>
      <c r="K769" s="29">
        <f t="shared" si="60"/>
        <v>256549.46</v>
      </c>
      <c r="L769" s="29">
        <f t="shared" si="60"/>
        <v>0</v>
      </c>
      <c r="M769" s="29">
        <f t="shared" si="60"/>
        <v>0</v>
      </c>
      <c r="N769" s="29">
        <f t="shared" si="60"/>
        <v>0</v>
      </c>
      <c r="O769" s="29">
        <f t="shared" si="60"/>
        <v>0</v>
      </c>
      <c r="P769" s="29">
        <f t="shared" si="60"/>
        <v>0</v>
      </c>
      <c r="Q769" s="29">
        <f t="shared" si="60"/>
        <v>0</v>
      </c>
      <c r="R769" s="29">
        <f t="shared" si="60"/>
        <v>0</v>
      </c>
      <c r="S769" s="28">
        <v>0</v>
      </c>
      <c r="T769" s="29">
        <v>0</v>
      </c>
      <c r="U769" s="29">
        <v>0</v>
      </c>
    </row>
    <row r="770" spans="1:21" ht="13.5" customHeight="1">
      <c r="A770" s="260"/>
      <c r="B770" s="261"/>
      <c r="C770" s="20"/>
      <c r="D770" s="20" t="s">
        <v>372</v>
      </c>
      <c r="E770" s="262" t="s">
        <v>55</v>
      </c>
      <c r="F770" s="263"/>
      <c r="G770" s="31" t="s">
        <v>959</v>
      </c>
      <c r="H770" s="31" t="s">
        <v>959</v>
      </c>
      <c r="I770" s="31" t="s">
        <v>959</v>
      </c>
      <c r="J770" s="31" t="s">
        <v>156</v>
      </c>
      <c r="K770" s="31" t="s">
        <v>959</v>
      </c>
      <c r="L770" s="31" t="s">
        <v>156</v>
      </c>
      <c r="M770" s="31" t="s">
        <v>156</v>
      </c>
      <c r="N770" s="31" t="s">
        <v>156</v>
      </c>
      <c r="O770" s="31" t="s">
        <v>156</v>
      </c>
      <c r="P770" s="31" t="s">
        <v>156</v>
      </c>
      <c r="Q770" s="31" t="s">
        <v>156</v>
      </c>
      <c r="R770" s="31" t="s">
        <v>156</v>
      </c>
      <c r="S770" s="165" t="s">
        <v>156</v>
      </c>
      <c r="T770" s="31">
        <v>0</v>
      </c>
      <c r="U770" s="31" t="s">
        <v>156</v>
      </c>
    </row>
    <row r="771" spans="1:21" s="16" customFormat="1" ht="13.5" customHeight="1">
      <c r="A771" s="25"/>
      <c r="B771" s="26"/>
      <c r="C771" s="27"/>
      <c r="D771" s="27"/>
      <c r="E771" s="264"/>
      <c r="F771" s="265"/>
      <c r="G771" s="29">
        <v>157586.4</v>
      </c>
      <c r="H771" s="29">
        <v>157586.4</v>
      </c>
      <c r="I771" s="29">
        <v>157586.4</v>
      </c>
      <c r="J771" s="29">
        <v>0</v>
      </c>
      <c r="K771" s="29">
        <v>157586.4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8">
        <v>0</v>
      </c>
      <c r="T771" s="29">
        <v>0</v>
      </c>
      <c r="U771" s="29">
        <v>0</v>
      </c>
    </row>
    <row r="772" spans="1:21" ht="13.5" customHeight="1">
      <c r="A772" s="260"/>
      <c r="B772" s="261"/>
      <c r="C772" s="20"/>
      <c r="D772" s="20" t="s">
        <v>367</v>
      </c>
      <c r="E772" s="262" t="s">
        <v>54</v>
      </c>
      <c r="F772" s="263"/>
      <c r="G772" s="31" t="s">
        <v>620</v>
      </c>
      <c r="H772" s="31" t="s">
        <v>620</v>
      </c>
      <c r="I772" s="31" t="s">
        <v>620</v>
      </c>
      <c r="J772" s="31" t="s">
        <v>156</v>
      </c>
      <c r="K772" s="31" t="s">
        <v>620</v>
      </c>
      <c r="L772" s="31" t="s">
        <v>156</v>
      </c>
      <c r="M772" s="31" t="s">
        <v>156</v>
      </c>
      <c r="N772" s="31" t="s">
        <v>156</v>
      </c>
      <c r="O772" s="31" t="s">
        <v>156</v>
      </c>
      <c r="P772" s="31" t="s">
        <v>156</v>
      </c>
      <c r="Q772" s="31" t="s">
        <v>156</v>
      </c>
      <c r="R772" s="31">
        <v>0</v>
      </c>
      <c r="S772" s="165" t="s">
        <v>156</v>
      </c>
      <c r="T772" s="31">
        <v>0</v>
      </c>
      <c r="U772" s="31" t="s">
        <v>156</v>
      </c>
    </row>
    <row r="773" spans="1:21" s="16" customFormat="1" ht="13.5" customHeight="1">
      <c r="A773" s="25"/>
      <c r="B773" s="26"/>
      <c r="C773" s="27"/>
      <c r="D773" s="27"/>
      <c r="E773" s="264"/>
      <c r="F773" s="265"/>
      <c r="G773" s="29">
        <v>98955.68</v>
      </c>
      <c r="H773" s="29">
        <v>98955.68</v>
      </c>
      <c r="I773" s="29">
        <v>98955.68</v>
      </c>
      <c r="J773" s="29">
        <v>0</v>
      </c>
      <c r="K773" s="29">
        <v>98955.68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8">
        <v>0</v>
      </c>
      <c r="T773" s="29">
        <v>0</v>
      </c>
      <c r="U773" s="29">
        <v>0</v>
      </c>
    </row>
    <row r="774" spans="1:21" ht="13.5" customHeight="1">
      <c r="A774" s="260"/>
      <c r="B774" s="261"/>
      <c r="C774" s="20"/>
      <c r="D774" s="20" t="s">
        <v>364</v>
      </c>
      <c r="E774" s="262" t="s">
        <v>50</v>
      </c>
      <c r="F774" s="263"/>
      <c r="G774" s="31" t="s">
        <v>214</v>
      </c>
      <c r="H774" s="31" t="s">
        <v>214</v>
      </c>
      <c r="I774" s="31" t="s">
        <v>214</v>
      </c>
      <c r="J774" s="31" t="s">
        <v>156</v>
      </c>
      <c r="K774" s="31" t="s">
        <v>214</v>
      </c>
      <c r="L774" s="31" t="s">
        <v>156</v>
      </c>
      <c r="M774" s="31" t="s">
        <v>156</v>
      </c>
      <c r="N774" s="31" t="s">
        <v>156</v>
      </c>
      <c r="O774" s="31" t="s">
        <v>156</v>
      </c>
      <c r="P774" s="31" t="s">
        <v>156</v>
      </c>
      <c r="Q774" s="31" t="s">
        <v>156</v>
      </c>
      <c r="R774" s="31" t="s">
        <v>156</v>
      </c>
      <c r="S774" s="165" t="s">
        <v>156</v>
      </c>
      <c r="T774" s="31">
        <v>0</v>
      </c>
      <c r="U774" s="31" t="s">
        <v>156</v>
      </c>
    </row>
    <row r="775" spans="1:21" s="16" customFormat="1" ht="13.5" customHeight="1">
      <c r="A775" s="25"/>
      <c r="B775" s="26"/>
      <c r="C775" s="27"/>
      <c r="D775" s="27"/>
      <c r="E775" s="264"/>
      <c r="F775" s="265"/>
      <c r="G775" s="29">
        <v>7.38</v>
      </c>
      <c r="H775" s="29">
        <v>7.38</v>
      </c>
      <c r="I775" s="29">
        <v>7.38</v>
      </c>
      <c r="J775" s="29">
        <v>0</v>
      </c>
      <c r="K775" s="29">
        <v>7.38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8">
        <v>0</v>
      </c>
      <c r="T775" s="29">
        <v>0</v>
      </c>
      <c r="U775" s="29">
        <v>0</v>
      </c>
    </row>
    <row r="776" spans="1:21" ht="19.5" customHeight="1">
      <c r="A776" s="260"/>
      <c r="B776" s="261"/>
      <c r="C776" s="20" t="s">
        <v>305</v>
      </c>
      <c r="D776" s="20"/>
      <c r="E776" s="262" t="s">
        <v>4</v>
      </c>
      <c r="F776" s="263"/>
      <c r="G776" s="31" t="s">
        <v>960</v>
      </c>
      <c r="H776" s="31" t="s">
        <v>961</v>
      </c>
      <c r="I776" s="31" t="s">
        <v>961</v>
      </c>
      <c r="J776" s="31" t="s">
        <v>946</v>
      </c>
      <c r="K776" s="31" t="s">
        <v>962</v>
      </c>
      <c r="L776" s="31" t="s">
        <v>156</v>
      </c>
      <c r="M776" s="31" t="s">
        <v>156</v>
      </c>
      <c r="N776" s="31" t="s">
        <v>156</v>
      </c>
      <c r="O776" s="31" t="s">
        <v>156</v>
      </c>
      <c r="P776" s="31" t="s">
        <v>156</v>
      </c>
      <c r="Q776" s="31" t="s">
        <v>963</v>
      </c>
      <c r="R776" s="31" t="s">
        <v>963</v>
      </c>
      <c r="S776" s="165" t="s">
        <v>156</v>
      </c>
      <c r="T776" s="31">
        <v>0</v>
      </c>
      <c r="U776" s="31" t="s">
        <v>156</v>
      </c>
    </row>
    <row r="777" spans="1:21" s="16" customFormat="1" ht="17.25" customHeight="1">
      <c r="A777" s="25"/>
      <c r="B777" s="26"/>
      <c r="C777" s="27"/>
      <c r="D777" s="27"/>
      <c r="E777" s="264"/>
      <c r="F777" s="265"/>
      <c r="G777" s="29">
        <f>SUM(G779,G781,G783,G785,G787,G789)</f>
        <v>27667.239999999998</v>
      </c>
      <c r="H777" s="29">
        <f aca="true" t="shared" si="61" ref="H777:R777">SUM(H779,H781,H783,H785,H787,H789)</f>
        <v>21708.25</v>
      </c>
      <c r="I777" s="29">
        <f t="shared" si="61"/>
        <v>21708.25</v>
      </c>
      <c r="J777" s="29">
        <f t="shared" si="61"/>
        <v>5027.58</v>
      </c>
      <c r="K777" s="29">
        <f t="shared" si="61"/>
        <v>16680.67</v>
      </c>
      <c r="L777" s="29">
        <f t="shared" si="61"/>
        <v>0</v>
      </c>
      <c r="M777" s="29">
        <f t="shared" si="61"/>
        <v>0</v>
      </c>
      <c r="N777" s="29">
        <f t="shared" si="61"/>
        <v>0</v>
      </c>
      <c r="O777" s="29">
        <f t="shared" si="61"/>
        <v>0</v>
      </c>
      <c r="P777" s="29">
        <f t="shared" si="61"/>
        <v>0</v>
      </c>
      <c r="Q777" s="29">
        <f t="shared" si="61"/>
        <v>5958.99</v>
      </c>
      <c r="R777" s="29">
        <f t="shared" si="61"/>
        <v>5958.99</v>
      </c>
      <c r="S777" s="28">
        <v>0</v>
      </c>
      <c r="T777" s="29">
        <v>0</v>
      </c>
      <c r="U777" s="29">
        <v>0</v>
      </c>
    </row>
    <row r="778" spans="1:21" ht="13.5" customHeight="1">
      <c r="A778" s="260"/>
      <c r="B778" s="261"/>
      <c r="C778" s="20"/>
      <c r="D778" s="20" t="s">
        <v>399</v>
      </c>
      <c r="E778" s="262" t="s">
        <v>64</v>
      </c>
      <c r="F778" s="263"/>
      <c r="G778" s="31" t="s">
        <v>591</v>
      </c>
      <c r="H778" s="31" t="s">
        <v>591</v>
      </c>
      <c r="I778" s="31" t="s">
        <v>591</v>
      </c>
      <c r="J778" s="31" t="s">
        <v>591</v>
      </c>
      <c r="K778" s="31" t="s">
        <v>156</v>
      </c>
      <c r="L778" s="31" t="s">
        <v>156</v>
      </c>
      <c r="M778" s="31" t="s">
        <v>156</v>
      </c>
      <c r="N778" s="31" t="s">
        <v>156</v>
      </c>
      <c r="O778" s="31" t="s">
        <v>156</v>
      </c>
      <c r="P778" s="31" t="s">
        <v>156</v>
      </c>
      <c r="Q778" s="31" t="s">
        <v>156</v>
      </c>
      <c r="R778" s="31" t="s">
        <v>156</v>
      </c>
      <c r="S778" s="165" t="s">
        <v>156</v>
      </c>
      <c r="T778" s="31">
        <v>0</v>
      </c>
      <c r="U778" s="31" t="s">
        <v>156</v>
      </c>
    </row>
    <row r="779" spans="1:21" s="16" customFormat="1" ht="13.5" customHeight="1">
      <c r="A779" s="25"/>
      <c r="B779" s="26"/>
      <c r="C779" s="27"/>
      <c r="D779" s="27"/>
      <c r="E779" s="264"/>
      <c r="F779" s="265"/>
      <c r="G779" s="29">
        <v>87.5</v>
      </c>
      <c r="H779" s="29">
        <v>87.5</v>
      </c>
      <c r="I779" s="29">
        <v>87.5</v>
      </c>
      <c r="J779" s="29">
        <v>87.5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8">
        <v>0</v>
      </c>
      <c r="T779" s="29">
        <v>0</v>
      </c>
      <c r="U779" s="29">
        <v>0</v>
      </c>
    </row>
    <row r="780" spans="1:21" ht="13.5" customHeight="1">
      <c r="A780" s="260"/>
      <c r="B780" s="261"/>
      <c r="C780" s="20"/>
      <c r="D780" s="20" t="s">
        <v>424</v>
      </c>
      <c r="E780" s="262" t="s">
        <v>70</v>
      </c>
      <c r="F780" s="263"/>
      <c r="G780" s="31" t="s">
        <v>964</v>
      </c>
      <c r="H780" s="31" t="s">
        <v>964</v>
      </c>
      <c r="I780" s="31" t="s">
        <v>964</v>
      </c>
      <c r="J780" s="31" t="s">
        <v>964</v>
      </c>
      <c r="K780" s="31" t="s">
        <v>156</v>
      </c>
      <c r="L780" s="31" t="s">
        <v>156</v>
      </c>
      <c r="M780" s="31" t="s">
        <v>156</v>
      </c>
      <c r="N780" s="31" t="s">
        <v>156</v>
      </c>
      <c r="O780" s="31" t="s">
        <v>156</v>
      </c>
      <c r="P780" s="31" t="s">
        <v>156</v>
      </c>
      <c r="Q780" s="31" t="s">
        <v>156</v>
      </c>
      <c r="R780" s="31" t="s">
        <v>156</v>
      </c>
      <c r="S780" s="165" t="s">
        <v>156</v>
      </c>
      <c r="T780" s="31">
        <v>0</v>
      </c>
      <c r="U780" s="31" t="s">
        <v>156</v>
      </c>
    </row>
    <row r="781" spans="1:21" s="16" customFormat="1" ht="13.5" customHeight="1">
      <c r="A781" s="25"/>
      <c r="B781" s="26"/>
      <c r="C781" s="27"/>
      <c r="D781" s="27"/>
      <c r="E781" s="264"/>
      <c r="F781" s="265"/>
      <c r="G781" s="29">
        <v>4940.08</v>
      </c>
      <c r="H781" s="29">
        <v>4940.08</v>
      </c>
      <c r="I781" s="29">
        <v>4940.08</v>
      </c>
      <c r="J781" s="29">
        <v>4940.08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8">
        <v>0</v>
      </c>
      <c r="T781" s="29">
        <v>0</v>
      </c>
      <c r="U781" s="29">
        <v>0</v>
      </c>
    </row>
    <row r="782" spans="1:21" ht="13.5" customHeight="1">
      <c r="A782" s="260"/>
      <c r="B782" s="261"/>
      <c r="C782" s="20"/>
      <c r="D782" s="20" t="s">
        <v>365</v>
      </c>
      <c r="E782" s="262" t="s">
        <v>52</v>
      </c>
      <c r="F782" s="263"/>
      <c r="G782" s="31" t="s">
        <v>621</v>
      </c>
      <c r="H782" s="31" t="s">
        <v>621</v>
      </c>
      <c r="I782" s="31" t="s">
        <v>621</v>
      </c>
      <c r="J782" s="31" t="s">
        <v>156</v>
      </c>
      <c r="K782" s="31" t="s">
        <v>621</v>
      </c>
      <c r="L782" s="31" t="s">
        <v>156</v>
      </c>
      <c r="M782" s="31" t="s">
        <v>156</v>
      </c>
      <c r="N782" s="31" t="s">
        <v>156</v>
      </c>
      <c r="O782" s="31" t="s">
        <v>156</v>
      </c>
      <c r="P782" s="31" t="s">
        <v>156</v>
      </c>
      <c r="Q782" s="31" t="s">
        <v>156</v>
      </c>
      <c r="R782" s="31" t="s">
        <v>156</v>
      </c>
      <c r="S782" s="165" t="s">
        <v>156</v>
      </c>
      <c r="T782" s="31">
        <v>0</v>
      </c>
      <c r="U782" s="31" t="s">
        <v>156</v>
      </c>
    </row>
    <row r="783" spans="1:21" s="16" customFormat="1" ht="13.5" customHeight="1">
      <c r="A783" s="25"/>
      <c r="B783" s="26"/>
      <c r="C783" s="27"/>
      <c r="D783" s="27"/>
      <c r="E783" s="264"/>
      <c r="F783" s="265"/>
      <c r="G783" s="29">
        <v>4338.67</v>
      </c>
      <c r="H783" s="29">
        <v>4338.67</v>
      </c>
      <c r="I783" s="29">
        <v>4338.67</v>
      </c>
      <c r="J783" s="29">
        <v>0</v>
      </c>
      <c r="K783" s="29">
        <v>4338.67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8">
        <v>0</v>
      </c>
      <c r="T783" s="29">
        <v>0</v>
      </c>
      <c r="U783" s="29">
        <v>0</v>
      </c>
    </row>
    <row r="784" spans="1:21" ht="13.5" customHeight="1">
      <c r="A784" s="260"/>
      <c r="B784" s="261"/>
      <c r="C784" s="20"/>
      <c r="D784" s="20" t="s">
        <v>364</v>
      </c>
      <c r="E784" s="262" t="s">
        <v>50</v>
      </c>
      <c r="F784" s="263"/>
      <c r="G784" s="31" t="s">
        <v>965</v>
      </c>
      <c r="H784" s="31" t="s">
        <v>965</v>
      </c>
      <c r="I784" s="31" t="s">
        <v>965</v>
      </c>
      <c r="J784" s="31" t="s">
        <v>156</v>
      </c>
      <c r="K784" s="31" t="s">
        <v>965</v>
      </c>
      <c r="L784" s="31" t="s">
        <v>156</v>
      </c>
      <c r="M784" s="31" t="s">
        <v>156</v>
      </c>
      <c r="N784" s="31" t="s">
        <v>156</v>
      </c>
      <c r="O784" s="31" t="s">
        <v>156</v>
      </c>
      <c r="P784" s="31" t="s">
        <v>156</v>
      </c>
      <c r="Q784" s="31" t="s">
        <v>156</v>
      </c>
      <c r="R784" s="31" t="s">
        <v>156</v>
      </c>
      <c r="S784" s="165" t="s">
        <v>156</v>
      </c>
      <c r="T784" s="31">
        <v>0</v>
      </c>
      <c r="U784" s="31" t="s">
        <v>156</v>
      </c>
    </row>
    <row r="785" spans="1:21" s="16" customFormat="1" ht="13.5" customHeight="1">
      <c r="A785" s="25"/>
      <c r="B785" s="26"/>
      <c r="C785" s="27"/>
      <c r="D785" s="27"/>
      <c r="E785" s="264"/>
      <c r="F785" s="265"/>
      <c r="G785" s="29">
        <v>10980</v>
      </c>
      <c r="H785" s="29">
        <v>10980</v>
      </c>
      <c r="I785" s="29">
        <v>10980</v>
      </c>
      <c r="J785" s="29">
        <v>0</v>
      </c>
      <c r="K785" s="29">
        <v>10980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  <c r="R785" s="29">
        <v>0</v>
      </c>
      <c r="S785" s="28">
        <v>0</v>
      </c>
      <c r="T785" s="29">
        <v>0</v>
      </c>
      <c r="U785" s="29">
        <v>0</v>
      </c>
    </row>
    <row r="786" spans="1:21" ht="17.25" customHeight="1">
      <c r="A786" s="260"/>
      <c r="B786" s="261"/>
      <c r="C786" s="20"/>
      <c r="D786" s="20" t="s">
        <v>386</v>
      </c>
      <c r="E786" s="262" t="s">
        <v>58</v>
      </c>
      <c r="F786" s="263"/>
      <c r="G786" s="31" t="s">
        <v>473</v>
      </c>
      <c r="H786" s="31" t="s">
        <v>473</v>
      </c>
      <c r="I786" s="31" t="s">
        <v>473</v>
      </c>
      <c r="J786" s="31" t="s">
        <v>156</v>
      </c>
      <c r="K786" s="31" t="s">
        <v>473</v>
      </c>
      <c r="L786" s="31" t="s">
        <v>156</v>
      </c>
      <c r="M786" s="31" t="s">
        <v>156</v>
      </c>
      <c r="N786" s="31" t="s">
        <v>156</v>
      </c>
      <c r="O786" s="31" t="s">
        <v>156</v>
      </c>
      <c r="P786" s="31" t="s">
        <v>156</v>
      </c>
      <c r="Q786" s="31" t="s">
        <v>156</v>
      </c>
      <c r="R786" s="31" t="s">
        <v>156</v>
      </c>
      <c r="S786" s="165" t="s">
        <v>156</v>
      </c>
      <c r="T786" s="31">
        <v>0</v>
      </c>
      <c r="U786" s="31" t="s">
        <v>156</v>
      </c>
    </row>
    <row r="787" spans="1:21" s="16" customFormat="1" ht="17.25" customHeight="1">
      <c r="A787" s="25"/>
      <c r="B787" s="26"/>
      <c r="C787" s="27"/>
      <c r="D787" s="27"/>
      <c r="E787" s="264"/>
      <c r="F787" s="265"/>
      <c r="G787" s="29">
        <v>1362</v>
      </c>
      <c r="H787" s="29">
        <v>1362</v>
      </c>
      <c r="I787" s="29">
        <v>1362</v>
      </c>
      <c r="J787" s="29">
        <v>0</v>
      </c>
      <c r="K787" s="29">
        <v>1362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9">
        <v>0</v>
      </c>
      <c r="S787" s="28">
        <v>0</v>
      </c>
      <c r="T787" s="29">
        <v>0</v>
      </c>
      <c r="U787" s="29">
        <v>0</v>
      </c>
    </row>
    <row r="788" spans="1:21" ht="13.5" customHeight="1">
      <c r="A788" s="260"/>
      <c r="B788" s="261"/>
      <c r="C788" s="20"/>
      <c r="D788" s="20" t="s">
        <v>392</v>
      </c>
      <c r="E788" s="262" t="s">
        <v>53</v>
      </c>
      <c r="F788" s="263"/>
      <c r="G788" s="31" t="s">
        <v>963</v>
      </c>
      <c r="H788" s="31" t="s">
        <v>156</v>
      </c>
      <c r="I788" s="31" t="s">
        <v>156</v>
      </c>
      <c r="J788" s="31" t="s">
        <v>156</v>
      </c>
      <c r="K788" s="31" t="s">
        <v>156</v>
      </c>
      <c r="L788" s="31" t="s">
        <v>156</v>
      </c>
      <c r="M788" s="31" t="s">
        <v>156</v>
      </c>
      <c r="N788" s="31" t="s">
        <v>156</v>
      </c>
      <c r="O788" s="31" t="s">
        <v>156</v>
      </c>
      <c r="P788" s="31" t="s">
        <v>156</v>
      </c>
      <c r="Q788" s="31" t="s">
        <v>963</v>
      </c>
      <c r="R788" s="31" t="s">
        <v>963</v>
      </c>
      <c r="S788" s="165" t="s">
        <v>156</v>
      </c>
      <c r="T788" s="31">
        <v>0</v>
      </c>
      <c r="U788" s="31" t="s">
        <v>156</v>
      </c>
    </row>
    <row r="789" spans="1:21" s="16" customFormat="1" ht="13.5" customHeight="1">
      <c r="A789" s="25"/>
      <c r="B789" s="26"/>
      <c r="C789" s="27"/>
      <c r="D789" s="27"/>
      <c r="E789" s="264"/>
      <c r="F789" s="265"/>
      <c r="G789" s="29">
        <v>5958.99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5958.99</v>
      </c>
      <c r="R789" s="29">
        <v>5958.99</v>
      </c>
      <c r="S789" s="28">
        <v>0</v>
      </c>
      <c r="T789" s="29">
        <v>0</v>
      </c>
      <c r="U789" s="29">
        <v>0</v>
      </c>
    </row>
    <row r="790" spans="1:21" s="15" customFormat="1" ht="13.5" customHeight="1">
      <c r="A790" s="266" t="s">
        <v>326</v>
      </c>
      <c r="B790" s="267"/>
      <c r="C790" s="23"/>
      <c r="D790" s="23"/>
      <c r="E790" s="268" t="s">
        <v>97</v>
      </c>
      <c r="F790" s="269"/>
      <c r="G790" s="24" t="s">
        <v>966</v>
      </c>
      <c r="H790" s="24" t="s">
        <v>967</v>
      </c>
      <c r="I790" s="24" t="s">
        <v>968</v>
      </c>
      <c r="J790" s="24" t="s">
        <v>156</v>
      </c>
      <c r="K790" s="24" t="s">
        <v>968</v>
      </c>
      <c r="L790" s="24" t="s">
        <v>622</v>
      </c>
      <c r="M790" s="24" t="s">
        <v>156</v>
      </c>
      <c r="N790" s="24" t="s">
        <v>156</v>
      </c>
      <c r="O790" s="24" t="s">
        <v>156</v>
      </c>
      <c r="P790" s="24" t="s">
        <v>156</v>
      </c>
      <c r="Q790" s="24" t="s">
        <v>969</v>
      </c>
      <c r="R790" s="24" t="s">
        <v>969</v>
      </c>
      <c r="S790" s="166" t="s">
        <v>156</v>
      </c>
      <c r="T790" s="24">
        <v>0</v>
      </c>
      <c r="U790" s="24" t="s">
        <v>156</v>
      </c>
    </row>
    <row r="791" spans="1:21" s="16" customFormat="1" ht="13.5" customHeight="1">
      <c r="A791" s="25"/>
      <c r="B791" s="26"/>
      <c r="C791" s="27"/>
      <c r="D791" s="27"/>
      <c r="E791" s="270"/>
      <c r="F791" s="271"/>
      <c r="G791" s="29">
        <f>SUM(G793,G797,G805,G817,G821)</f>
        <v>548761</v>
      </c>
      <c r="H791" s="29">
        <f aca="true" t="shared" si="62" ref="H791:R791">SUM(H793,H797,H805,H817,H821)</f>
        <v>530978</v>
      </c>
      <c r="I791" s="29">
        <f t="shared" si="62"/>
        <v>7708</v>
      </c>
      <c r="J791" s="29">
        <f t="shared" si="62"/>
        <v>0</v>
      </c>
      <c r="K791" s="29">
        <f t="shared" si="62"/>
        <v>7708</v>
      </c>
      <c r="L791" s="29">
        <f t="shared" si="62"/>
        <v>523270</v>
      </c>
      <c r="M791" s="29">
        <f t="shared" si="62"/>
        <v>0</v>
      </c>
      <c r="N791" s="29">
        <f t="shared" si="62"/>
        <v>0</v>
      </c>
      <c r="O791" s="29">
        <f t="shared" si="62"/>
        <v>0</v>
      </c>
      <c r="P791" s="29">
        <f t="shared" si="62"/>
        <v>0</v>
      </c>
      <c r="Q791" s="29">
        <f t="shared" si="62"/>
        <v>17783</v>
      </c>
      <c r="R791" s="29">
        <f t="shared" si="62"/>
        <v>17783</v>
      </c>
      <c r="S791" s="28">
        <v>0</v>
      </c>
      <c r="T791" s="29">
        <v>0</v>
      </c>
      <c r="U791" s="29">
        <v>0</v>
      </c>
    </row>
    <row r="792" spans="1:21" ht="13.5" customHeight="1">
      <c r="A792" s="260"/>
      <c r="B792" s="261"/>
      <c r="C792" s="20" t="s">
        <v>623</v>
      </c>
      <c r="D792" s="20"/>
      <c r="E792" s="262" t="s">
        <v>98</v>
      </c>
      <c r="F792" s="263"/>
      <c r="G792" s="31" t="s">
        <v>624</v>
      </c>
      <c r="H792" s="31" t="s">
        <v>624</v>
      </c>
      <c r="I792" s="31" t="s">
        <v>156</v>
      </c>
      <c r="J792" s="31" t="s">
        <v>156</v>
      </c>
      <c r="K792" s="31" t="s">
        <v>156</v>
      </c>
      <c r="L792" s="31" t="s">
        <v>624</v>
      </c>
      <c r="M792" s="31" t="s">
        <v>156</v>
      </c>
      <c r="N792" s="31" t="s">
        <v>156</v>
      </c>
      <c r="O792" s="31" t="s">
        <v>156</v>
      </c>
      <c r="P792" s="31" t="s">
        <v>156</v>
      </c>
      <c r="Q792" s="31" t="s">
        <v>156</v>
      </c>
      <c r="R792" s="31" t="s">
        <v>156</v>
      </c>
      <c r="S792" s="165" t="s">
        <v>156</v>
      </c>
      <c r="T792" s="31">
        <v>0</v>
      </c>
      <c r="U792" s="31" t="s">
        <v>156</v>
      </c>
    </row>
    <row r="793" spans="1:21" s="16" customFormat="1" ht="13.5" customHeight="1">
      <c r="A793" s="25"/>
      <c r="B793" s="26"/>
      <c r="C793" s="27"/>
      <c r="D793" s="27"/>
      <c r="E793" s="264"/>
      <c r="F793" s="265"/>
      <c r="G793" s="29">
        <f>SUM(G795)</f>
        <v>36000</v>
      </c>
      <c r="H793" s="29">
        <f aca="true" t="shared" si="63" ref="H793:R793">SUM(H795)</f>
        <v>36000</v>
      </c>
      <c r="I793" s="29">
        <f t="shared" si="63"/>
        <v>0</v>
      </c>
      <c r="J793" s="29">
        <f t="shared" si="63"/>
        <v>0</v>
      </c>
      <c r="K793" s="29">
        <f t="shared" si="63"/>
        <v>0</v>
      </c>
      <c r="L793" s="29">
        <f t="shared" si="63"/>
        <v>36000</v>
      </c>
      <c r="M793" s="29">
        <f t="shared" si="63"/>
        <v>0</v>
      </c>
      <c r="N793" s="29">
        <f t="shared" si="63"/>
        <v>0</v>
      </c>
      <c r="O793" s="29">
        <f t="shared" si="63"/>
        <v>0</v>
      </c>
      <c r="P793" s="29">
        <f t="shared" si="63"/>
        <v>0</v>
      </c>
      <c r="Q793" s="29">
        <f t="shared" si="63"/>
        <v>0</v>
      </c>
      <c r="R793" s="29">
        <f t="shared" si="63"/>
        <v>0</v>
      </c>
      <c r="S793" s="28">
        <v>0</v>
      </c>
      <c r="T793" s="29">
        <v>0</v>
      </c>
      <c r="U793" s="29">
        <v>0</v>
      </c>
    </row>
    <row r="794" spans="1:21" ht="12.75" customHeight="1">
      <c r="A794" s="260"/>
      <c r="B794" s="261"/>
      <c r="C794" s="20"/>
      <c r="D794" s="20" t="s">
        <v>625</v>
      </c>
      <c r="E794" s="262" t="s">
        <v>99</v>
      </c>
      <c r="F794" s="263"/>
      <c r="G794" s="31" t="s">
        <v>624</v>
      </c>
      <c r="H794" s="31" t="s">
        <v>624</v>
      </c>
      <c r="I794" s="31" t="s">
        <v>156</v>
      </c>
      <c r="J794" s="31" t="s">
        <v>156</v>
      </c>
      <c r="K794" s="31" t="s">
        <v>156</v>
      </c>
      <c r="L794" s="31" t="s">
        <v>624</v>
      </c>
      <c r="M794" s="31" t="s">
        <v>156</v>
      </c>
      <c r="N794" s="31" t="s">
        <v>156</v>
      </c>
      <c r="O794" s="31" t="s">
        <v>156</v>
      </c>
      <c r="P794" s="31" t="s">
        <v>156</v>
      </c>
      <c r="Q794" s="31" t="s">
        <v>156</v>
      </c>
      <c r="R794" s="31" t="s">
        <v>156</v>
      </c>
      <c r="S794" s="165" t="s">
        <v>156</v>
      </c>
      <c r="T794" s="31">
        <v>0</v>
      </c>
      <c r="U794" s="31" t="s">
        <v>156</v>
      </c>
    </row>
    <row r="795" spans="1:21" s="16" customFormat="1" ht="12.75">
      <c r="A795" s="25"/>
      <c r="B795" s="26"/>
      <c r="C795" s="27"/>
      <c r="D795" s="27"/>
      <c r="E795" s="264"/>
      <c r="F795" s="265"/>
      <c r="G795" s="29">
        <v>36000</v>
      </c>
      <c r="H795" s="29">
        <v>36000</v>
      </c>
      <c r="I795" s="29">
        <v>0</v>
      </c>
      <c r="J795" s="29">
        <v>0</v>
      </c>
      <c r="K795" s="29">
        <v>0</v>
      </c>
      <c r="L795" s="29">
        <v>36000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8">
        <v>0</v>
      </c>
      <c r="T795" s="29">
        <v>0</v>
      </c>
      <c r="U795" s="29">
        <v>0</v>
      </c>
    </row>
    <row r="796" spans="1:21" ht="13.5" customHeight="1">
      <c r="A796" s="260"/>
      <c r="B796" s="261"/>
      <c r="C796" s="20" t="s">
        <v>626</v>
      </c>
      <c r="D796" s="20"/>
      <c r="E796" s="262" t="s">
        <v>100</v>
      </c>
      <c r="F796" s="263"/>
      <c r="G796" s="31" t="s">
        <v>295</v>
      </c>
      <c r="H796" s="31" t="s">
        <v>295</v>
      </c>
      <c r="I796" s="31" t="s">
        <v>161</v>
      </c>
      <c r="J796" s="31" t="s">
        <v>156</v>
      </c>
      <c r="K796" s="31" t="s">
        <v>161</v>
      </c>
      <c r="L796" s="31" t="s">
        <v>221</v>
      </c>
      <c r="M796" s="31" t="s">
        <v>156</v>
      </c>
      <c r="N796" s="31" t="s">
        <v>156</v>
      </c>
      <c r="O796" s="31" t="s">
        <v>156</v>
      </c>
      <c r="P796" s="31" t="s">
        <v>156</v>
      </c>
      <c r="Q796" s="31" t="s">
        <v>156</v>
      </c>
      <c r="R796" s="31" t="s">
        <v>156</v>
      </c>
      <c r="S796" s="165" t="s">
        <v>156</v>
      </c>
      <c r="T796" s="31">
        <v>0</v>
      </c>
      <c r="U796" s="31" t="s">
        <v>156</v>
      </c>
    </row>
    <row r="797" spans="1:21" s="16" customFormat="1" ht="12.75">
      <c r="A797" s="25"/>
      <c r="B797" s="26"/>
      <c r="C797" s="27"/>
      <c r="D797" s="27"/>
      <c r="E797" s="264"/>
      <c r="F797" s="265"/>
      <c r="G797" s="29">
        <f aca="true" t="shared" si="64" ref="G797:L797">SUM(G799,G801,G803)</f>
        <v>16850</v>
      </c>
      <c r="H797" s="29">
        <f t="shared" si="64"/>
        <v>16850</v>
      </c>
      <c r="I797" s="29">
        <f t="shared" si="64"/>
        <v>850</v>
      </c>
      <c r="J797" s="29">
        <f t="shared" si="64"/>
        <v>0</v>
      </c>
      <c r="K797" s="29">
        <f t="shared" si="64"/>
        <v>850</v>
      </c>
      <c r="L797" s="29">
        <f t="shared" si="64"/>
        <v>16000</v>
      </c>
      <c r="M797" s="29">
        <v>0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8">
        <v>0</v>
      </c>
      <c r="T797" s="29">
        <v>0</v>
      </c>
      <c r="U797" s="29">
        <v>0</v>
      </c>
    </row>
    <row r="798" spans="1:21" ht="12.75" customHeight="1">
      <c r="A798" s="260"/>
      <c r="B798" s="261"/>
      <c r="C798" s="20"/>
      <c r="D798" s="20" t="s">
        <v>559</v>
      </c>
      <c r="E798" s="262" t="s">
        <v>560</v>
      </c>
      <c r="F798" s="263"/>
      <c r="G798" s="31" t="s">
        <v>221</v>
      </c>
      <c r="H798" s="31" t="s">
        <v>221</v>
      </c>
      <c r="I798" s="31" t="s">
        <v>156</v>
      </c>
      <c r="J798" s="31" t="s">
        <v>156</v>
      </c>
      <c r="K798" s="31" t="s">
        <v>156</v>
      </c>
      <c r="L798" s="31" t="s">
        <v>221</v>
      </c>
      <c r="M798" s="31" t="s">
        <v>156</v>
      </c>
      <c r="N798" s="31" t="s">
        <v>156</v>
      </c>
      <c r="O798" s="31" t="s">
        <v>156</v>
      </c>
      <c r="P798" s="31" t="s">
        <v>156</v>
      </c>
      <c r="Q798" s="31" t="s">
        <v>156</v>
      </c>
      <c r="R798" s="31" t="s">
        <v>156</v>
      </c>
      <c r="S798" s="165" t="s">
        <v>156</v>
      </c>
      <c r="T798" s="31">
        <v>0</v>
      </c>
      <c r="U798" s="31" t="s">
        <v>156</v>
      </c>
    </row>
    <row r="799" spans="1:21" s="16" customFormat="1" ht="12.75">
      <c r="A799" s="25"/>
      <c r="B799" s="26"/>
      <c r="C799" s="27"/>
      <c r="D799" s="27"/>
      <c r="E799" s="264"/>
      <c r="F799" s="265"/>
      <c r="G799" s="29">
        <v>16000</v>
      </c>
      <c r="H799" s="29">
        <v>16000</v>
      </c>
      <c r="I799" s="29">
        <v>0</v>
      </c>
      <c r="J799" s="29">
        <v>0</v>
      </c>
      <c r="K799" s="29">
        <v>0</v>
      </c>
      <c r="L799" s="29">
        <v>16000</v>
      </c>
      <c r="M799" s="29">
        <v>0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8">
        <v>0</v>
      </c>
      <c r="T799" s="29">
        <v>0</v>
      </c>
      <c r="U799" s="29">
        <v>0</v>
      </c>
    </row>
    <row r="800" spans="1:21" ht="13.5" customHeight="1">
      <c r="A800" s="260"/>
      <c r="B800" s="261"/>
      <c r="C800" s="20"/>
      <c r="D800" s="20" t="s">
        <v>365</v>
      </c>
      <c r="E800" s="262" t="s">
        <v>52</v>
      </c>
      <c r="F800" s="263"/>
      <c r="G800" s="31" t="s">
        <v>970</v>
      </c>
      <c r="H800" s="31" t="s">
        <v>970</v>
      </c>
      <c r="I800" s="31" t="s">
        <v>970</v>
      </c>
      <c r="J800" s="31" t="s">
        <v>156</v>
      </c>
      <c r="K800" s="31" t="s">
        <v>970</v>
      </c>
      <c r="L800" s="31" t="s">
        <v>156</v>
      </c>
      <c r="M800" s="31" t="s">
        <v>156</v>
      </c>
      <c r="N800" s="31" t="s">
        <v>156</v>
      </c>
      <c r="O800" s="31" t="s">
        <v>156</v>
      </c>
      <c r="P800" s="31" t="s">
        <v>156</v>
      </c>
      <c r="Q800" s="31" t="s">
        <v>156</v>
      </c>
      <c r="R800" s="31" t="s">
        <v>156</v>
      </c>
      <c r="S800" s="165" t="s">
        <v>156</v>
      </c>
      <c r="T800" s="31">
        <v>0</v>
      </c>
      <c r="U800" s="31" t="s">
        <v>156</v>
      </c>
    </row>
    <row r="801" spans="1:21" s="16" customFormat="1" ht="13.5" customHeight="1">
      <c r="A801" s="25"/>
      <c r="B801" s="26"/>
      <c r="C801" s="27"/>
      <c r="D801" s="27"/>
      <c r="E801" s="264"/>
      <c r="F801" s="265"/>
      <c r="G801" s="29">
        <v>850</v>
      </c>
      <c r="H801" s="29">
        <v>850</v>
      </c>
      <c r="I801" s="29">
        <v>850</v>
      </c>
      <c r="J801" s="29">
        <v>0</v>
      </c>
      <c r="K801" s="29">
        <v>850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8">
        <v>0</v>
      </c>
      <c r="T801" s="29">
        <v>0</v>
      </c>
      <c r="U801" s="29">
        <v>0</v>
      </c>
    </row>
    <row r="802" spans="1:21" ht="13.5" customHeight="1">
      <c r="A802" s="260"/>
      <c r="B802" s="261"/>
      <c r="C802" s="20"/>
      <c r="D802" s="20" t="s">
        <v>364</v>
      </c>
      <c r="E802" s="262" t="s">
        <v>50</v>
      </c>
      <c r="F802" s="263"/>
      <c r="G802" s="31" t="s">
        <v>292</v>
      </c>
      <c r="H802" s="31" t="s">
        <v>292</v>
      </c>
      <c r="I802" s="31" t="s">
        <v>292</v>
      </c>
      <c r="J802" s="31" t="s">
        <v>156</v>
      </c>
      <c r="K802" s="31" t="s">
        <v>292</v>
      </c>
      <c r="L802" s="31" t="s">
        <v>156</v>
      </c>
      <c r="M802" s="31" t="s">
        <v>156</v>
      </c>
      <c r="N802" s="31" t="s">
        <v>156</v>
      </c>
      <c r="O802" s="31" t="s">
        <v>156</v>
      </c>
      <c r="P802" s="31" t="s">
        <v>156</v>
      </c>
      <c r="Q802" s="31" t="s">
        <v>156</v>
      </c>
      <c r="R802" s="31" t="s">
        <v>156</v>
      </c>
      <c r="S802" s="165" t="s">
        <v>156</v>
      </c>
      <c r="T802" s="31">
        <v>0</v>
      </c>
      <c r="U802" s="31" t="s">
        <v>156</v>
      </c>
    </row>
    <row r="803" spans="1:21" s="16" customFormat="1" ht="13.5" customHeight="1">
      <c r="A803" s="25"/>
      <c r="B803" s="26"/>
      <c r="C803" s="27"/>
      <c r="D803" s="27"/>
      <c r="E803" s="264"/>
      <c r="F803" s="265"/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8">
        <v>0</v>
      </c>
      <c r="T803" s="29">
        <v>0</v>
      </c>
      <c r="U803" s="29">
        <v>0</v>
      </c>
    </row>
    <row r="804" spans="1:21" ht="12.75" customHeight="1">
      <c r="A804" s="260"/>
      <c r="B804" s="261"/>
      <c r="C804" s="20" t="s">
        <v>328</v>
      </c>
      <c r="D804" s="20"/>
      <c r="E804" s="262" t="s">
        <v>101</v>
      </c>
      <c r="F804" s="263"/>
      <c r="G804" s="31" t="s">
        <v>971</v>
      </c>
      <c r="H804" s="31" t="s">
        <v>972</v>
      </c>
      <c r="I804" s="31" t="s">
        <v>973</v>
      </c>
      <c r="J804" s="31" t="s">
        <v>156</v>
      </c>
      <c r="K804" s="31" t="s">
        <v>973</v>
      </c>
      <c r="L804" s="31" t="s">
        <v>627</v>
      </c>
      <c r="M804" s="31" t="s">
        <v>156</v>
      </c>
      <c r="N804" s="31" t="s">
        <v>156</v>
      </c>
      <c r="O804" s="31" t="s">
        <v>156</v>
      </c>
      <c r="P804" s="31" t="s">
        <v>156</v>
      </c>
      <c r="Q804" s="31" t="s">
        <v>628</v>
      </c>
      <c r="R804" s="31" t="s">
        <v>628</v>
      </c>
      <c r="S804" s="165" t="s">
        <v>156</v>
      </c>
      <c r="T804" s="31">
        <v>0</v>
      </c>
      <c r="U804" s="31" t="s">
        <v>156</v>
      </c>
    </row>
    <row r="805" spans="1:21" s="16" customFormat="1" ht="12.75">
      <c r="A805" s="25"/>
      <c r="B805" s="26"/>
      <c r="C805" s="27"/>
      <c r="D805" s="27"/>
      <c r="E805" s="264"/>
      <c r="F805" s="265"/>
      <c r="G805" s="29">
        <f>SUM(G807,G809,G811,G813,G815)</f>
        <v>312561</v>
      </c>
      <c r="H805" s="29">
        <f aca="true" t="shared" si="65" ref="H805:R805">SUM(H807,H809,H811,H813,H815)</f>
        <v>300756</v>
      </c>
      <c r="I805" s="29">
        <f t="shared" si="65"/>
        <v>6858</v>
      </c>
      <c r="J805" s="29">
        <f t="shared" si="65"/>
        <v>0</v>
      </c>
      <c r="K805" s="29">
        <f t="shared" si="65"/>
        <v>6858</v>
      </c>
      <c r="L805" s="29">
        <f t="shared" si="65"/>
        <v>293898</v>
      </c>
      <c r="M805" s="29">
        <f t="shared" si="65"/>
        <v>0</v>
      </c>
      <c r="N805" s="29">
        <f t="shared" si="65"/>
        <v>0</v>
      </c>
      <c r="O805" s="29">
        <f t="shared" si="65"/>
        <v>0</v>
      </c>
      <c r="P805" s="29">
        <f t="shared" si="65"/>
        <v>0</v>
      </c>
      <c r="Q805" s="29">
        <f t="shared" si="65"/>
        <v>11805</v>
      </c>
      <c r="R805" s="29">
        <f t="shared" si="65"/>
        <v>11805</v>
      </c>
      <c r="S805" s="28">
        <v>0</v>
      </c>
      <c r="T805" s="29">
        <v>0</v>
      </c>
      <c r="U805" s="29">
        <v>0</v>
      </c>
    </row>
    <row r="806" spans="1:21" ht="12.75" customHeight="1">
      <c r="A806" s="260"/>
      <c r="B806" s="261"/>
      <c r="C806" s="20"/>
      <c r="D806" s="20" t="s">
        <v>625</v>
      </c>
      <c r="E806" s="262" t="s">
        <v>99</v>
      </c>
      <c r="F806" s="263"/>
      <c r="G806" s="31" t="s">
        <v>627</v>
      </c>
      <c r="H806" s="31" t="s">
        <v>627</v>
      </c>
      <c r="I806" s="31" t="s">
        <v>156</v>
      </c>
      <c r="J806" s="31" t="s">
        <v>156</v>
      </c>
      <c r="K806" s="31" t="s">
        <v>156</v>
      </c>
      <c r="L806" s="31" t="s">
        <v>627</v>
      </c>
      <c r="M806" s="31" t="s">
        <v>156</v>
      </c>
      <c r="N806" s="31" t="s">
        <v>156</v>
      </c>
      <c r="O806" s="31" t="s">
        <v>156</v>
      </c>
      <c r="P806" s="31" t="s">
        <v>156</v>
      </c>
      <c r="Q806" s="31" t="s">
        <v>156</v>
      </c>
      <c r="R806" s="31" t="s">
        <v>156</v>
      </c>
      <c r="S806" s="165" t="s">
        <v>156</v>
      </c>
      <c r="T806" s="31">
        <v>0</v>
      </c>
      <c r="U806" s="31" t="s">
        <v>156</v>
      </c>
    </row>
    <row r="807" spans="1:21" s="16" customFormat="1" ht="12.75">
      <c r="A807" s="25"/>
      <c r="B807" s="26"/>
      <c r="C807" s="27"/>
      <c r="D807" s="27"/>
      <c r="E807" s="264"/>
      <c r="F807" s="265"/>
      <c r="G807" s="29">
        <v>293898</v>
      </c>
      <c r="H807" s="29">
        <v>293898</v>
      </c>
      <c r="I807" s="29">
        <v>0</v>
      </c>
      <c r="J807" s="29">
        <v>0</v>
      </c>
      <c r="K807" s="29">
        <v>0</v>
      </c>
      <c r="L807" s="29">
        <v>293898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8">
        <v>0</v>
      </c>
      <c r="T807" s="29">
        <v>0</v>
      </c>
      <c r="U807" s="29">
        <v>0</v>
      </c>
    </row>
    <row r="808" spans="1:21" ht="13.5" customHeight="1">
      <c r="A808" s="260"/>
      <c r="B808" s="261"/>
      <c r="C808" s="20"/>
      <c r="D808" s="20" t="s">
        <v>365</v>
      </c>
      <c r="E808" s="262" t="s">
        <v>52</v>
      </c>
      <c r="F808" s="263"/>
      <c r="G808" s="31" t="s">
        <v>974</v>
      </c>
      <c r="H808" s="31" t="s">
        <v>974</v>
      </c>
      <c r="I808" s="31" t="s">
        <v>974</v>
      </c>
      <c r="J808" s="31" t="s">
        <v>156</v>
      </c>
      <c r="K808" s="31" t="s">
        <v>974</v>
      </c>
      <c r="L808" s="31" t="s">
        <v>156</v>
      </c>
      <c r="M808" s="31" t="s">
        <v>156</v>
      </c>
      <c r="N808" s="31" t="s">
        <v>156</v>
      </c>
      <c r="O808" s="31" t="s">
        <v>156</v>
      </c>
      <c r="P808" s="31" t="s">
        <v>156</v>
      </c>
      <c r="Q808" s="31" t="s">
        <v>156</v>
      </c>
      <c r="R808" s="31" t="s">
        <v>156</v>
      </c>
      <c r="S808" s="165" t="s">
        <v>156</v>
      </c>
      <c r="T808" s="31">
        <v>0</v>
      </c>
      <c r="U808" s="31" t="s">
        <v>156</v>
      </c>
    </row>
    <row r="809" spans="1:21" s="16" customFormat="1" ht="13.5" customHeight="1">
      <c r="A809" s="25"/>
      <c r="B809" s="26"/>
      <c r="C809" s="27"/>
      <c r="D809" s="27"/>
      <c r="E809" s="264"/>
      <c r="F809" s="265"/>
      <c r="G809" s="29">
        <v>6858</v>
      </c>
      <c r="H809" s="29">
        <v>6858</v>
      </c>
      <c r="I809" s="29">
        <v>6858</v>
      </c>
      <c r="J809" s="29">
        <v>0</v>
      </c>
      <c r="K809" s="29">
        <v>6858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8">
        <v>0</v>
      </c>
      <c r="T809" s="29">
        <v>0</v>
      </c>
      <c r="U809" s="29">
        <v>0</v>
      </c>
    </row>
    <row r="810" spans="1:21" ht="12.75" customHeight="1">
      <c r="A810" s="260"/>
      <c r="B810" s="261"/>
      <c r="C810" s="20"/>
      <c r="D810" s="20" t="s">
        <v>367</v>
      </c>
      <c r="E810" s="262" t="s">
        <v>54</v>
      </c>
      <c r="F810" s="263"/>
      <c r="G810" s="31" t="s">
        <v>207</v>
      </c>
      <c r="H810" s="31" t="s">
        <v>207</v>
      </c>
      <c r="I810" s="31" t="s">
        <v>207</v>
      </c>
      <c r="J810" s="31" t="s">
        <v>156</v>
      </c>
      <c r="K810" s="31" t="s">
        <v>207</v>
      </c>
      <c r="L810" s="31" t="s">
        <v>156</v>
      </c>
      <c r="M810" s="31" t="s">
        <v>156</v>
      </c>
      <c r="N810" s="31" t="s">
        <v>156</v>
      </c>
      <c r="O810" s="31" t="s">
        <v>156</v>
      </c>
      <c r="P810" s="31" t="s">
        <v>156</v>
      </c>
      <c r="Q810" s="31" t="s">
        <v>156</v>
      </c>
      <c r="R810" s="31" t="s">
        <v>156</v>
      </c>
      <c r="S810" s="165" t="s">
        <v>156</v>
      </c>
      <c r="T810" s="31">
        <v>0</v>
      </c>
      <c r="U810" s="31" t="s">
        <v>156</v>
      </c>
    </row>
    <row r="811" spans="1:21" s="16" customFormat="1" ht="12.75">
      <c r="A811" s="25"/>
      <c r="B811" s="26"/>
      <c r="C811" s="27"/>
      <c r="D811" s="27"/>
      <c r="E811" s="264"/>
      <c r="F811" s="265"/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0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8">
        <v>0</v>
      </c>
      <c r="T811" s="29">
        <v>0</v>
      </c>
      <c r="U811" s="29">
        <v>0</v>
      </c>
    </row>
    <row r="812" spans="1:21" ht="13.5" customHeight="1">
      <c r="A812" s="260"/>
      <c r="B812" s="261"/>
      <c r="C812" s="20"/>
      <c r="D812" s="20" t="s">
        <v>392</v>
      </c>
      <c r="E812" s="262" t="s">
        <v>53</v>
      </c>
      <c r="F812" s="263"/>
      <c r="G812" s="31" t="s">
        <v>629</v>
      </c>
      <c r="H812" s="31" t="s">
        <v>156</v>
      </c>
      <c r="I812" s="31" t="s">
        <v>156</v>
      </c>
      <c r="J812" s="31" t="s">
        <v>156</v>
      </c>
      <c r="K812" s="31" t="s">
        <v>156</v>
      </c>
      <c r="L812" s="31" t="s">
        <v>156</v>
      </c>
      <c r="M812" s="31" t="s">
        <v>156</v>
      </c>
      <c r="N812" s="31" t="s">
        <v>156</v>
      </c>
      <c r="O812" s="31" t="s">
        <v>156</v>
      </c>
      <c r="P812" s="31" t="s">
        <v>156</v>
      </c>
      <c r="Q812" s="31" t="s">
        <v>629</v>
      </c>
      <c r="R812" s="31" t="s">
        <v>629</v>
      </c>
      <c r="S812" s="165" t="s">
        <v>156</v>
      </c>
      <c r="T812" s="31">
        <v>0</v>
      </c>
      <c r="U812" s="31" t="s">
        <v>156</v>
      </c>
    </row>
    <row r="813" spans="1:21" s="16" customFormat="1" ht="13.5" customHeight="1">
      <c r="A813" s="25"/>
      <c r="B813" s="26"/>
      <c r="C813" s="27"/>
      <c r="D813" s="27"/>
      <c r="E813" s="264"/>
      <c r="F813" s="265"/>
      <c r="G813" s="29">
        <v>4305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0</v>
      </c>
      <c r="N813" s="29">
        <v>0</v>
      </c>
      <c r="O813" s="29">
        <v>0</v>
      </c>
      <c r="P813" s="29">
        <v>0</v>
      </c>
      <c r="Q813" s="29">
        <v>4305</v>
      </c>
      <c r="R813" s="29">
        <v>4305</v>
      </c>
      <c r="S813" s="28">
        <v>0</v>
      </c>
      <c r="T813" s="29">
        <v>0</v>
      </c>
      <c r="U813" s="29">
        <v>0</v>
      </c>
    </row>
    <row r="814" spans="1:21" ht="12.75" customHeight="1">
      <c r="A814" s="260"/>
      <c r="B814" s="261"/>
      <c r="C814" s="20"/>
      <c r="D814" s="20" t="s">
        <v>630</v>
      </c>
      <c r="E814" s="262" t="s">
        <v>74</v>
      </c>
      <c r="F814" s="263"/>
      <c r="G814" s="31" t="s">
        <v>491</v>
      </c>
      <c r="H814" s="31" t="s">
        <v>156</v>
      </c>
      <c r="I814" s="31" t="s">
        <v>156</v>
      </c>
      <c r="J814" s="31" t="s">
        <v>156</v>
      </c>
      <c r="K814" s="31" t="s">
        <v>156</v>
      </c>
      <c r="L814" s="31" t="s">
        <v>156</v>
      </c>
      <c r="M814" s="31" t="s">
        <v>156</v>
      </c>
      <c r="N814" s="31" t="s">
        <v>156</v>
      </c>
      <c r="O814" s="31" t="s">
        <v>156</v>
      </c>
      <c r="P814" s="31" t="s">
        <v>156</v>
      </c>
      <c r="Q814" s="31" t="s">
        <v>491</v>
      </c>
      <c r="R814" s="31" t="s">
        <v>491</v>
      </c>
      <c r="S814" s="165" t="s">
        <v>156</v>
      </c>
      <c r="T814" s="31">
        <v>0</v>
      </c>
      <c r="U814" s="31" t="s">
        <v>156</v>
      </c>
    </row>
    <row r="815" spans="1:21" s="16" customFormat="1" ht="12.75">
      <c r="A815" s="25"/>
      <c r="B815" s="26"/>
      <c r="C815" s="27"/>
      <c r="D815" s="27"/>
      <c r="E815" s="264"/>
      <c r="F815" s="265"/>
      <c r="G815" s="29">
        <v>7500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0</v>
      </c>
      <c r="N815" s="29">
        <v>0</v>
      </c>
      <c r="O815" s="29">
        <v>0</v>
      </c>
      <c r="P815" s="29">
        <v>0</v>
      </c>
      <c r="Q815" s="29">
        <v>7500</v>
      </c>
      <c r="R815" s="29">
        <v>7500</v>
      </c>
      <c r="S815" s="28">
        <v>0</v>
      </c>
      <c r="T815" s="29">
        <v>0</v>
      </c>
      <c r="U815" s="29">
        <v>0</v>
      </c>
    </row>
    <row r="816" spans="1:21" ht="19.5" customHeight="1">
      <c r="A816" s="260"/>
      <c r="B816" s="261"/>
      <c r="C816" s="20" t="s">
        <v>631</v>
      </c>
      <c r="D816" s="20"/>
      <c r="E816" s="262" t="s">
        <v>102</v>
      </c>
      <c r="F816" s="263"/>
      <c r="G816" s="31" t="s">
        <v>632</v>
      </c>
      <c r="H816" s="31" t="s">
        <v>632</v>
      </c>
      <c r="I816" s="31" t="s">
        <v>156</v>
      </c>
      <c r="J816" s="31" t="s">
        <v>156</v>
      </c>
      <c r="K816" s="31" t="s">
        <v>156</v>
      </c>
      <c r="L816" s="31" t="s">
        <v>632</v>
      </c>
      <c r="M816" s="31" t="s">
        <v>156</v>
      </c>
      <c r="N816" s="31" t="s">
        <v>156</v>
      </c>
      <c r="O816" s="31" t="s">
        <v>156</v>
      </c>
      <c r="P816" s="31" t="s">
        <v>156</v>
      </c>
      <c r="Q816" s="31" t="s">
        <v>156</v>
      </c>
      <c r="R816" s="31" t="s">
        <v>156</v>
      </c>
      <c r="S816" s="165" t="s">
        <v>156</v>
      </c>
      <c r="T816" s="31">
        <v>0</v>
      </c>
      <c r="U816" s="31" t="s">
        <v>156</v>
      </c>
    </row>
    <row r="817" spans="1:21" s="16" customFormat="1" ht="13.5" customHeight="1">
      <c r="A817" s="25"/>
      <c r="B817" s="26"/>
      <c r="C817" s="27"/>
      <c r="D817" s="27"/>
      <c r="E817" s="264"/>
      <c r="F817" s="265"/>
      <c r="G817" s="29">
        <f>SUM(G819)</f>
        <v>177372</v>
      </c>
      <c r="H817" s="29">
        <f aca="true" t="shared" si="66" ref="H817:R817">SUM(H819)</f>
        <v>177372</v>
      </c>
      <c r="I817" s="29">
        <f t="shared" si="66"/>
        <v>0</v>
      </c>
      <c r="J817" s="29">
        <f t="shared" si="66"/>
        <v>0</v>
      </c>
      <c r="K817" s="29">
        <f t="shared" si="66"/>
        <v>0</v>
      </c>
      <c r="L817" s="29">
        <f t="shared" si="66"/>
        <v>177372</v>
      </c>
      <c r="M817" s="29">
        <f t="shared" si="66"/>
        <v>0</v>
      </c>
      <c r="N817" s="29">
        <f t="shared" si="66"/>
        <v>0</v>
      </c>
      <c r="O817" s="29">
        <f t="shared" si="66"/>
        <v>0</v>
      </c>
      <c r="P817" s="29">
        <f t="shared" si="66"/>
        <v>0</v>
      </c>
      <c r="Q817" s="29">
        <f t="shared" si="66"/>
        <v>0</v>
      </c>
      <c r="R817" s="29">
        <f t="shared" si="66"/>
        <v>0</v>
      </c>
      <c r="S817" s="28">
        <v>0</v>
      </c>
      <c r="T817" s="29">
        <v>0</v>
      </c>
      <c r="U817" s="29">
        <v>0</v>
      </c>
    </row>
    <row r="818" spans="1:21" ht="12.75" customHeight="1">
      <c r="A818" s="260"/>
      <c r="B818" s="261"/>
      <c r="C818" s="20"/>
      <c r="D818" s="20" t="s">
        <v>625</v>
      </c>
      <c r="E818" s="262" t="s">
        <v>99</v>
      </c>
      <c r="F818" s="263"/>
      <c r="G818" s="31" t="s">
        <v>632</v>
      </c>
      <c r="H818" s="31" t="s">
        <v>632</v>
      </c>
      <c r="I818" s="31" t="s">
        <v>156</v>
      </c>
      <c r="J818" s="31" t="s">
        <v>156</v>
      </c>
      <c r="K818" s="31" t="s">
        <v>156</v>
      </c>
      <c r="L818" s="31" t="s">
        <v>632</v>
      </c>
      <c r="M818" s="31" t="s">
        <v>156</v>
      </c>
      <c r="N818" s="31" t="s">
        <v>156</v>
      </c>
      <c r="O818" s="31" t="s">
        <v>156</v>
      </c>
      <c r="P818" s="31" t="s">
        <v>156</v>
      </c>
      <c r="Q818" s="31" t="s">
        <v>156</v>
      </c>
      <c r="R818" s="31" t="s">
        <v>156</v>
      </c>
      <c r="S818" s="165" t="s">
        <v>156</v>
      </c>
      <c r="T818" s="31">
        <v>0</v>
      </c>
      <c r="U818" s="31" t="s">
        <v>156</v>
      </c>
    </row>
    <row r="819" spans="1:21" s="16" customFormat="1" ht="12.75">
      <c r="A819" s="25"/>
      <c r="B819" s="26"/>
      <c r="C819" s="27"/>
      <c r="D819" s="27"/>
      <c r="E819" s="264"/>
      <c r="F819" s="265"/>
      <c r="G819" s="29">
        <v>177372</v>
      </c>
      <c r="H819" s="29">
        <v>177372</v>
      </c>
      <c r="I819" s="29">
        <v>0</v>
      </c>
      <c r="J819" s="29">
        <v>0</v>
      </c>
      <c r="K819" s="29">
        <v>0</v>
      </c>
      <c r="L819" s="29">
        <v>177372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8">
        <v>0</v>
      </c>
      <c r="T819" s="29">
        <v>0</v>
      </c>
      <c r="U819" s="29">
        <v>0</v>
      </c>
    </row>
    <row r="820" spans="1:21" ht="12.75" customHeight="1">
      <c r="A820" s="260"/>
      <c r="B820" s="261"/>
      <c r="C820" s="20" t="s">
        <v>633</v>
      </c>
      <c r="D820" s="20"/>
      <c r="E820" s="262" t="s">
        <v>4</v>
      </c>
      <c r="F820" s="263"/>
      <c r="G820" s="31" t="s">
        <v>975</v>
      </c>
      <c r="H820" s="31" t="s">
        <v>196</v>
      </c>
      <c r="I820" s="31" t="s">
        <v>196</v>
      </c>
      <c r="J820" s="31" t="s">
        <v>156</v>
      </c>
      <c r="K820" s="31" t="s">
        <v>196</v>
      </c>
      <c r="L820" s="31" t="s">
        <v>156</v>
      </c>
      <c r="M820" s="31" t="s">
        <v>156</v>
      </c>
      <c r="N820" s="31" t="s">
        <v>156</v>
      </c>
      <c r="O820" s="31" t="s">
        <v>156</v>
      </c>
      <c r="P820" s="31" t="s">
        <v>156</v>
      </c>
      <c r="Q820" s="31" t="s">
        <v>976</v>
      </c>
      <c r="R820" s="31" t="s">
        <v>976</v>
      </c>
      <c r="S820" s="165" t="s">
        <v>156</v>
      </c>
      <c r="T820" s="31">
        <v>0</v>
      </c>
      <c r="U820" s="31" t="s">
        <v>156</v>
      </c>
    </row>
    <row r="821" spans="1:21" s="16" customFormat="1" ht="12.75">
      <c r="A821" s="25"/>
      <c r="B821" s="26"/>
      <c r="C821" s="27"/>
      <c r="D821" s="27"/>
      <c r="E821" s="264"/>
      <c r="F821" s="265"/>
      <c r="G821" s="29">
        <f>SUM(G823,G825,G827,G829)</f>
        <v>5978</v>
      </c>
      <c r="H821" s="29">
        <f aca="true" t="shared" si="67" ref="H821:R821">SUM(H823,H825,H827,H829)</f>
        <v>0</v>
      </c>
      <c r="I821" s="29">
        <f t="shared" si="67"/>
        <v>0</v>
      </c>
      <c r="J821" s="29">
        <f t="shared" si="67"/>
        <v>0</v>
      </c>
      <c r="K821" s="29">
        <f t="shared" si="67"/>
        <v>0</v>
      </c>
      <c r="L821" s="29">
        <f t="shared" si="67"/>
        <v>0</v>
      </c>
      <c r="M821" s="29">
        <f t="shared" si="67"/>
        <v>0</v>
      </c>
      <c r="N821" s="29">
        <f t="shared" si="67"/>
        <v>0</v>
      </c>
      <c r="O821" s="29">
        <f t="shared" si="67"/>
        <v>0</v>
      </c>
      <c r="P821" s="29">
        <f t="shared" si="67"/>
        <v>0</v>
      </c>
      <c r="Q821" s="29">
        <f t="shared" si="67"/>
        <v>5978</v>
      </c>
      <c r="R821" s="29">
        <f t="shared" si="67"/>
        <v>5978</v>
      </c>
      <c r="S821" s="28">
        <v>0</v>
      </c>
      <c r="T821" s="29">
        <v>0</v>
      </c>
      <c r="U821" s="29">
        <v>0</v>
      </c>
    </row>
    <row r="822" spans="1:21" ht="12.75" customHeight="1">
      <c r="A822" s="260"/>
      <c r="B822" s="261"/>
      <c r="C822" s="20"/>
      <c r="D822" s="20" t="s">
        <v>365</v>
      </c>
      <c r="E822" s="262" t="s">
        <v>52</v>
      </c>
      <c r="F822" s="263"/>
      <c r="G822" s="31" t="s">
        <v>977</v>
      </c>
      <c r="H822" s="31" t="s">
        <v>977</v>
      </c>
      <c r="I822" s="31" t="s">
        <v>977</v>
      </c>
      <c r="J822" s="31" t="s">
        <v>156</v>
      </c>
      <c r="K822" s="31" t="s">
        <v>977</v>
      </c>
      <c r="L822" s="31" t="s">
        <v>156</v>
      </c>
      <c r="M822" s="31" t="s">
        <v>156</v>
      </c>
      <c r="N822" s="31" t="s">
        <v>156</v>
      </c>
      <c r="O822" s="31" t="s">
        <v>156</v>
      </c>
      <c r="P822" s="31" t="s">
        <v>156</v>
      </c>
      <c r="Q822" s="31" t="s">
        <v>156</v>
      </c>
      <c r="R822" s="31" t="s">
        <v>156</v>
      </c>
      <c r="S822" s="165" t="s">
        <v>156</v>
      </c>
      <c r="T822" s="31">
        <v>0</v>
      </c>
      <c r="U822" s="31" t="s">
        <v>156</v>
      </c>
    </row>
    <row r="823" spans="1:21" s="16" customFormat="1" ht="12.75">
      <c r="A823" s="25"/>
      <c r="B823" s="26"/>
      <c r="C823" s="27"/>
      <c r="D823" s="27"/>
      <c r="E823" s="264"/>
      <c r="F823" s="265"/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8">
        <v>0</v>
      </c>
      <c r="T823" s="29">
        <v>0</v>
      </c>
      <c r="U823" s="29">
        <v>0</v>
      </c>
    </row>
    <row r="824" spans="1:21" ht="13.5" customHeight="1">
      <c r="A824" s="260"/>
      <c r="B824" s="261"/>
      <c r="C824" s="20"/>
      <c r="D824" s="20" t="s">
        <v>413</v>
      </c>
      <c r="E824" s="262" t="s">
        <v>81</v>
      </c>
      <c r="F824" s="263"/>
      <c r="G824" s="31" t="s">
        <v>978</v>
      </c>
      <c r="H824" s="31" t="s">
        <v>978</v>
      </c>
      <c r="I824" s="31" t="s">
        <v>978</v>
      </c>
      <c r="J824" s="31" t="s">
        <v>156</v>
      </c>
      <c r="K824" s="31" t="s">
        <v>978</v>
      </c>
      <c r="L824" s="31" t="s">
        <v>156</v>
      </c>
      <c r="M824" s="31" t="s">
        <v>156</v>
      </c>
      <c r="N824" s="31" t="s">
        <v>156</v>
      </c>
      <c r="O824" s="31" t="s">
        <v>156</v>
      </c>
      <c r="P824" s="31" t="s">
        <v>156</v>
      </c>
      <c r="Q824" s="31" t="s">
        <v>156</v>
      </c>
      <c r="R824" s="31" t="s">
        <v>156</v>
      </c>
      <c r="S824" s="165" t="s">
        <v>156</v>
      </c>
      <c r="T824" s="31">
        <v>0</v>
      </c>
      <c r="U824" s="31" t="s">
        <v>156</v>
      </c>
    </row>
    <row r="825" spans="1:21" s="16" customFormat="1" ht="13.5" customHeight="1">
      <c r="A825" s="25"/>
      <c r="B825" s="26"/>
      <c r="C825" s="27"/>
      <c r="D825" s="27"/>
      <c r="E825" s="264"/>
      <c r="F825" s="265"/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8">
        <v>0</v>
      </c>
      <c r="T825" s="29">
        <v>0</v>
      </c>
      <c r="U825" s="29">
        <v>0</v>
      </c>
    </row>
    <row r="826" spans="1:21" ht="13.5" customHeight="1">
      <c r="A826" s="260"/>
      <c r="B826" s="261"/>
      <c r="C826" s="20"/>
      <c r="D826" s="20" t="s">
        <v>364</v>
      </c>
      <c r="E826" s="262" t="s">
        <v>50</v>
      </c>
      <c r="F826" s="263"/>
      <c r="G826" s="31" t="s">
        <v>498</v>
      </c>
      <c r="H826" s="31" t="s">
        <v>498</v>
      </c>
      <c r="I826" s="31" t="s">
        <v>498</v>
      </c>
      <c r="J826" s="31" t="s">
        <v>156</v>
      </c>
      <c r="K826" s="31" t="s">
        <v>498</v>
      </c>
      <c r="L826" s="31" t="s">
        <v>156</v>
      </c>
      <c r="M826" s="31" t="s">
        <v>156</v>
      </c>
      <c r="N826" s="31" t="s">
        <v>156</v>
      </c>
      <c r="O826" s="31" t="s">
        <v>156</v>
      </c>
      <c r="P826" s="31" t="s">
        <v>156</v>
      </c>
      <c r="Q826" s="31" t="s">
        <v>156</v>
      </c>
      <c r="R826" s="31" t="s">
        <v>156</v>
      </c>
      <c r="S826" s="165" t="s">
        <v>156</v>
      </c>
      <c r="T826" s="31">
        <v>0</v>
      </c>
      <c r="U826" s="31" t="s">
        <v>156</v>
      </c>
    </row>
    <row r="827" spans="1:21" s="16" customFormat="1" ht="13.5" customHeight="1">
      <c r="A827" s="25"/>
      <c r="B827" s="26"/>
      <c r="C827" s="27"/>
      <c r="D827" s="27"/>
      <c r="E827" s="264"/>
      <c r="F827" s="265"/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8">
        <v>0</v>
      </c>
      <c r="T827" s="29">
        <v>0</v>
      </c>
      <c r="U827" s="29">
        <v>0</v>
      </c>
    </row>
    <row r="828" spans="1:21" ht="13.5" customHeight="1">
      <c r="A828" s="260"/>
      <c r="B828" s="261"/>
      <c r="C828" s="20"/>
      <c r="D828" s="20" t="s">
        <v>392</v>
      </c>
      <c r="E828" s="262" t="s">
        <v>53</v>
      </c>
      <c r="F828" s="263"/>
      <c r="G828" s="31" t="s">
        <v>976</v>
      </c>
      <c r="H828" s="31" t="s">
        <v>156</v>
      </c>
      <c r="I828" s="31" t="s">
        <v>156</v>
      </c>
      <c r="J828" s="31" t="s">
        <v>156</v>
      </c>
      <c r="K828" s="31" t="s">
        <v>156</v>
      </c>
      <c r="L828" s="31" t="s">
        <v>156</v>
      </c>
      <c r="M828" s="31" t="s">
        <v>156</v>
      </c>
      <c r="N828" s="31" t="s">
        <v>156</v>
      </c>
      <c r="O828" s="31" t="s">
        <v>156</v>
      </c>
      <c r="P828" s="31" t="s">
        <v>156</v>
      </c>
      <c r="Q828" s="31" t="s">
        <v>976</v>
      </c>
      <c r="R828" s="31" t="s">
        <v>976</v>
      </c>
      <c r="S828" s="165" t="s">
        <v>156</v>
      </c>
      <c r="T828" s="31">
        <v>0</v>
      </c>
      <c r="U828" s="31" t="s">
        <v>156</v>
      </c>
    </row>
    <row r="829" spans="1:21" s="16" customFormat="1" ht="13.5" customHeight="1">
      <c r="A829" s="25"/>
      <c r="B829" s="26"/>
      <c r="C829" s="27"/>
      <c r="D829" s="27"/>
      <c r="E829" s="264"/>
      <c r="F829" s="265"/>
      <c r="G829" s="29">
        <v>5978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5978</v>
      </c>
      <c r="R829" s="29">
        <v>5978</v>
      </c>
      <c r="S829" s="28">
        <v>0</v>
      </c>
      <c r="T829" s="29">
        <v>0</v>
      </c>
      <c r="U829" s="29">
        <v>0</v>
      </c>
    </row>
    <row r="830" spans="1:21" s="15" customFormat="1" ht="13.5" customHeight="1">
      <c r="A830" s="266" t="s">
        <v>308</v>
      </c>
      <c r="B830" s="267"/>
      <c r="C830" s="23"/>
      <c r="D830" s="23"/>
      <c r="E830" s="268" t="s">
        <v>979</v>
      </c>
      <c r="F830" s="269"/>
      <c r="G830" s="24" t="s">
        <v>980</v>
      </c>
      <c r="H830" s="24" t="s">
        <v>981</v>
      </c>
      <c r="I830" s="24" t="s">
        <v>982</v>
      </c>
      <c r="J830" s="24" t="s">
        <v>634</v>
      </c>
      <c r="K830" s="24" t="s">
        <v>983</v>
      </c>
      <c r="L830" s="24" t="s">
        <v>614</v>
      </c>
      <c r="M830" s="24" t="s">
        <v>293</v>
      </c>
      <c r="N830" s="24" t="s">
        <v>635</v>
      </c>
      <c r="O830" s="24" t="s">
        <v>156</v>
      </c>
      <c r="P830" s="24" t="s">
        <v>156</v>
      </c>
      <c r="Q830" s="24" t="s">
        <v>984</v>
      </c>
      <c r="R830" s="24" t="s">
        <v>984</v>
      </c>
      <c r="S830" s="166" t="s">
        <v>156</v>
      </c>
      <c r="T830" s="24">
        <v>0</v>
      </c>
      <c r="U830" s="24" t="s">
        <v>156</v>
      </c>
    </row>
    <row r="831" spans="1:21" s="16" customFormat="1" ht="13.5" customHeight="1">
      <c r="A831" s="25"/>
      <c r="B831" s="26"/>
      <c r="C831" s="27"/>
      <c r="D831" s="27"/>
      <c r="E831" s="270"/>
      <c r="F831" s="271"/>
      <c r="G831" s="29">
        <f>SUM(G833,G877)</f>
        <v>443953.93</v>
      </c>
      <c r="H831" s="29">
        <f aca="true" t="shared" si="68" ref="H831:R831">SUM(H833,H877)</f>
        <v>437092.79000000004</v>
      </c>
      <c r="I831" s="29">
        <f t="shared" si="68"/>
        <v>172305.93000000002</v>
      </c>
      <c r="J831" s="29">
        <f t="shared" si="68"/>
        <v>102005.49</v>
      </c>
      <c r="K831" s="29">
        <f t="shared" si="68"/>
        <v>70300.44</v>
      </c>
      <c r="L831" s="29">
        <f t="shared" si="68"/>
        <v>201970</v>
      </c>
      <c r="M831" s="29">
        <f t="shared" si="68"/>
        <v>0</v>
      </c>
      <c r="N831" s="29">
        <f t="shared" si="68"/>
        <v>62816.85999999999</v>
      </c>
      <c r="O831" s="29">
        <f t="shared" si="68"/>
        <v>0</v>
      </c>
      <c r="P831" s="29">
        <f t="shared" si="68"/>
        <v>0</v>
      </c>
      <c r="Q831" s="29">
        <f t="shared" si="68"/>
        <v>6861.139999999999</v>
      </c>
      <c r="R831" s="29">
        <f t="shared" si="68"/>
        <v>6861.139999999999</v>
      </c>
      <c r="S831" s="28">
        <v>0</v>
      </c>
      <c r="T831" s="29">
        <v>0</v>
      </c>
      <c r="U831" s="29">
        <v>0</v>
      </c>
    </row>
    <row r="832" spans="1:21" ht="13.5" customHeight="1">
      <c r="A832" s="260"/>
      <c r="B832" s="261"/>
      <c r="C832" s="20" t="s">
        <v>311</v>
      </c>
      <c r="D832" s="20"/>
      <c r="E832" s="262" t="s">
        <v>103</v>
      </c>
      <c r="F832" s="263"/>
      <c r="G832" s="31" t="s">
        <v>985</v>
      </c>
      <c r="H832" s="31" t="s">
        <v>986</v>
      </c>
      <c r="I832" s="31" t="s">
        <v>982</v>
      </c>
      <c r="J832" s="31" t="s">
        <v>634</v>
      </c>
      <c r="K832" s="31" t="s">
        <v>983</v>
      </c>
      <c r="L832" s="31" t="s">
        <v>156</v>
      </c>
      <c r="M832" s="31" t="s">
        <v>293</v>
      </c>
      <c r="N832" s="31" t="s">
        <v>156</v>
      </c>
      <c r="O832" s="31" t="s">
        <v>156</v>
      </c>
      <c r="P832" s="31" t="s">
        <v>156</v>
      </c>
      <c r="Q832" s="31" t="s">
        <v>984</v>
      </c>
      <c r="R832" s="31" t="s">
        <v>984</v>
      </c>
      <c r="S832" s="165" t="s">
        <v>156</v>
      </c>
      <c r="T832" s="31">
        <v>0</v>
      </c>
      <c r="U832" s="31" t="s">
        <v>156</v>
      </c>
    </row>
    <row r="833" spans="1:21" s="16" customFormat="1" ht="13.5" customHeight="1">
      <c r="A833" s="25"/>
      <c r="B833" s="26"/>
      <c r="C833" s="27"/>
      <c r="D833" s="27"/>
      <c r="E833" s="264"/>
      <c r="F833" s="265"/>
      <c r="G833" s="29">
        <f>SUM(G835,G837,G839,G841,G843,G845,G847,G849,G851,G853,G855,G857,G859,G861,G863,G865,G867,G869,G871,G873,G875)</f>
        <v>179167.07</v>
      </c>
      <c r="H833" s="29">
        <f aca="true" t="shared" si="69" ref="H833:R833">SUM(H835,H837,H839,H841,H843,H845,H847,H849,H851,H853,H855,H857,H859,H861,H863,H865,H867,H869,H871,H873,H875)</f>
        <v>172305.93000000002</v>
      </c>
      <c r="I833" s="29">
        <f t="shared" si="69"/>
        <v>172305.93000000002</v>
      </c>
      <c r="J833" s="29">
        <f t="shared" si="69"/>
        <v>102005.49</v>
      </c>
      <c r="K833" s="29">
        <f t="shared" si="69"/>
        <v>70300.44</v>
      </c>
      <c r="L833" s="29">
        <f t="shared" si="69"/>
        <v>0</v>
      </c>
      <c r="M833" s="29">
        <f t="shared" si="69"/>
        <v>0</v>
      </c>
      <c r="N833" s="29">
        <f t="shared" si="69"/>
        <v>0</v>
      </c>
      <c r="O833" s="29">
        <f t="shared" si="69"/>
        <v>0</v>
      </c>
      <c r="P833" s="29">
        <f t="shared" si="69"/>
        <v>0</v>
      </c>
      <c r="Q833" s="29">
        <f t="shared" si="69"/>
        <v>6861.139999999999</v>
      </c>
      <c r="R833" s="29">
        <f t="shared" si="69"/>
        <v>6861.139999999999</v>
      </c>
      <c r="S833" s="28">
        <v>0</v>
      </c>
      <c r="T833" s="29">
        <v>0</v>
      </c>
      <c r="U833" s="29">
        <v>0</v>
      </c>
    </row>
    <row r="834" spans="1:21" ht="13.5" customHeight="1">
      <c r="A834" s="260"/>
      <c r="B834" s="261"/>
      <c r="C834" s="20"/>
      <c r="D834" s="20" t="s">
        <v>379</v>
      </c>
      <c r="E834" s="262" t="s">
        <v>380</v>
      </c>
      <c r="F834" s="263"/>
      <c r="G834" s="31" t="s">
        <v>293</v>
      </c>
      <c r="H834" s="31" t="s">
        <v>293</v>
      </c>
      <c r="I834" s="31" t="s">
        <v>156</v>
      </c>
      <c r="J834" s="31" t="s">
        <v>156</v>
      </c>
      <c r="K834" s="31" t="s">
        <v>156</v>
      </c>
      <c r="L834" s="31" t="s">
        <v>156</v>
      </c>
      <c r="M834" s="31" t="s">
        <v>293</v>
      </c>
      <c r="N834" s="31" t="s">
        <v>156</v>
      </c>
      <c r="O834" s="31" t="s">
        <v>156</v>
      </c>
      <c r="P834" s="31" t="s">
        <v>156</v>
      </c>
      <c r="Q834" s="31" t="s">
        <v>156</v>
      </c>
      <c r="R834" s="31" t="s">
        <v>156</v>
      </c>
      <c r="S834" s="165" t="s">
        <v>156</v>
      </c>
      <c r="T834" s="31">
        <v>0</v>
      </c>
      <c r="U834" s="31" t="s">
        <v>156</v>
      </c>
    </row>
    <row r="835" spans="1:21" s="16" customFormat="1" ht="13.5" customHeight="1">
      <c r="A835" s="25"/>
      <c r="B835" s="26"/>
      <c r="C835" s="27"/>
      <c r="D835" s="27"/>
      <c r="E835" s="264"/>
      <c r="F835" s="265"/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0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8">
        <v>0</v>
      </c>
      <c r="T835" s="29">
        <v>0</v>
      </c>
      <c r="U835" s="29">
        <v>0</v>
      </c>
    </row>
    <row r="836" spans="1:21" ht="13.5" customHeight="1">
      <c r="A836" s="260"/>
      <c r="B836" s="261"/>
      <c r="C836" s="20"/>
      <c r="D836" s="20" t="s">
        <v>395</v>
      </c>
      <c r="E836" s="262" t="s">
        <v>63</v>
      </c>
      <c r="F836" s="263"/>
      <c r="G836" s="31" t="s">
        <v>987</v>
      </c>
      <c r="H836" s="31" t="s">
        <v>987</v>
      </c>
      <c r="I836" s="31" t="s">
        <v>987</v>
      </c>
      <c r="J836" s="31" t="s">
        <v>987</v>
      </c>
      <c r="K836" s="31" t="s">
        <v>156</v>
      </c>
      <c r="L836" s="31" t="s">
        <v>156</v>
      </c>
      <c r="M836" s="31" t="s">
        <v>156</v>
      </c>
      <c r="N836" s="31" t="s">
        <v>156</v>
      </c>
      <c r="O836" s="31" t="s">
        <v>156</v>
      </c>
      <c r="P836" s="31" t="s">
        <v>156</v>
      </c>
      <c r="Q836" s="31" t="s">
        <v>156</v>
      </c>
      <c r="R836" s="31" t="s">
        <v>156</v>
      </c>
      <c r="S836" s="165" t="s">
        <v>156</v>
      </c>
      <c r="T836" s="31">
        <v>0</v>
      </c>
      <c r="U836" s="31" t="s">
        <v>156</v>
      </c>
    </row>
    <row r="837" spans="1:21" s="16" customFormat="1" ht="13.5" customHeight="1">
      <c r="A837" s="25"/>
      <c r="B837" s="26"/>
      <c r="C837" s="27"/>
      <c r="D837" s="27"/>
      <c r="E837" s="264"/>
      <c r="F837" s="265"/>
      <c r="G837" s="29">
        <v>58617.4</v>
      </c>
      <c r="H837" s="29">
        <v>58617.4</v>
      </c>
      <c r="I837" s="29">
        <v>58617.4</v>
      </c>
      <c r="J837" s="29">
        <v>58617.4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8">
        <v>0</v>
      </c>
      <c r="T837" s="29">
        <v>0</v>
      </c>
      <c r="U837" s="29">
        <v>0</v>
      </c>
    </row>
    <row r="838" spans="1:21" ht="13.5" customHeight="1">
      <c r="A838" s="260"/>
      <c r="B838" s="261"/>
      <c r="C838" s="20"/>
      <c r="D838" s="20" t="s">
        <v>397</v>
      </c>
      <c r="E838" s="262" t="s">
        <v>68</v>
      </c>
      <c r="F838" s="263"/>
      <c r="G838" s="31" t="s">
        <v>637</v>
      </c>
      <c r="H838" s="31" t="s">
        <v>637</v>
      </c>
      <c r="I838" s="31" t="s">
        <v>637</v>
      </c>
      <c r="J838" s="31" t="s">
        <v>637</v>
      </c>
      <c r="K838" s="31" t="s">
        <v>156</v>
      </c>
      <c r="L838" s="31" t="s">
        <v>156</v>
      </c>
      <c r="M838" s="31" t="s">
        <v>156</v>
      </c>
      <c r="N838" s="31" t="s">
        <v>156</v>
      </c>
      <c r="O838" s="31" t="s">
        <v>156</v>
      </c>
      <c r="P838" s="31" t="s">
        <v>156</v>
      </c>
      <c r="Q838" s="31" t="s">
        <v>156</v>
      </c>
      <c r="R838" s="31" t="s">
        <v>156</v>
      </c>
      <c r="S838" s="165" t="s">
        <v>156</v>
      </c>
      <c r="T838" s="31">
        <v>0</v>
      </c>
      <c r="U838" s="31" t="s">
        <v>156</v>
      </c>
    </row>
    <row r="839" spans="1:21" s="16" customFormat="1" ht="13.5" customHeight="1">
      <c r="A839" s="25"/>
      <c r="B839" s="26"/>
      <c r="C839" s="27"/>
      <c r="D839" s="27"/>
      <c r="E839" s="264"/>
      <c r="F839" s="265"/>
      <c r="G839" s="29">
        <v>10457.3</v>
      </c>
      <c r="H839" s="29">
        <v>10457.3</v>
      </c>
      <c r="I839" s="29">
        <v>10457.3</v>
      </c>
      <c r="J839" s="29">
        <v>10457.3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8">
        <v>0</v>
      </c>
      <c r="T839" s="29">
        <v>0</v>
      </c>
      <c r="U839" s="29">
        <v>0</v>
      </c>
    </row>
    <row r="840" spans="1:21" ht="13.5" customHeight="1">
      <c r="A840" s="260"/>
      <c r="B840" s="261"/>
      <c r="C840" s="20"/>
      <c r="D840" s="20" t="s">
        <v>399</v>
      </c>
      <c r="E840" s="262" t="s">
        <v>64</v>
      </c>
      <c r="F840" s="263"/>
      <c r="G840" s="31" t="s">
        <v>638</v>
      </c>
      <c r="H840" s="31" t="s">
        <v>638</v>
      </c>
      <c r="I840" s="31" t="s">
        <v>638</v>
      </c>
      <c r="J840" s="31" t="s">
        <v>638</v>
      </c>
      <c r="K840" s="31" t="s">
        <v>156</v>
      </c>
      <c r="L840" s="31" t="s">
        <v>156</v>
      </c>
      <c r="M840" s="31" t="s">
        <v>156</v>
      </c>
      <c r="N840" s="31" t="s">
        <v>156</v>
      </c>
      <c r="O840" s="31" t="s">
        <v>156</v>
      </c>
      <c r="P840" s="31" t="s">
        <v>156</v>
      </c>
      <c r="Q840" s="31" t="s">
        <v>156</v>
      </c>
      <c r="R840" s="31" t="s">
        <v>156</v>
      </c>
      <c r="S840" s="165" t="s">
        <v>156</v>
      </c>
      <c r="T840" s="31">
        <v>0</v>
      </c>
      <c r="U840" s="31" t="s">
        <v>156</v>
      </c>
    </row>
    <row r="841" spans="1:21" s="16" customFormat="1" ht="13.5" customHeight="1">
      <c r="A841" s="25"/>
      <c r="B841" s="26"/>
      <c r="C841" s="27"/>
      <c r="D841" s="27"/>
      <c r="E841" s="264"/>
      <c r="F841" s="265"/>
      <c r="G841" s="29">
        <v>12131.13</v>
      </c>
      <c r="H841" s="29">
        <v>12131.13</v>
      </c>
      <c r="I841" s="29">
        <v>12131.13</v>
      </c>
      <c r="J841" s="29">
        <v>12131.13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8">
        <v>0</v>
      </c>
      <c r="T841" s="29">
        <v>0</v>
      </c>
      <c r="U841" s="29">
        <v>0</v>
      </c>
    </row>
    <row r="842" spans="1:21" ht="13.5" customHeight="1">
      <c r="A842" s="260"/>
      <c r="B842" s="261"/>
      <c r="C842" s="20"/>
      <c r="D842" s="20" t="s">
        <v>401</v>
      </c>
      <c r="E842" s="262" t="s">
        <v>65</v>
      </c>
      <c r="F842" s="263"/>
      <c r="G842" s="31" t="s">
        <v>639</v>
      </c>
      <c r="H842" s="31" t="s">
        <v>639</v>
      </c>
      <c r="I842" s="31" t="s">
        <v>639</v>
      </c>
      <c r="J842" s="31" t="s">
        <v>639</v>
      </c>
      <c r="K842" s="31" t="s">
        <v>156</v>
      </c>
      <c r="L842" s="31" t="s">
        <v>156</v>
      </c>
      <c r="M842" s="31" t="s">
        <v>156</v>
      </c>
      <c r="N842" s="31" t="s">
        <v>156</v>
      </c>
      <c r="O842" s="31" t="s">
        <v>156</v>
      </c>
      <c r="P842" s="31" t="s">
        <v>156</v>
      </c>
      <c r="Q842" s="31" t="s">
        <v>156</v>
      </c>
      <c r="R842" s="31" t="s">
        <v>156</v>
      </c>
      <c r="S842" s="165" t="s">
        <v>156</v>
      </c>
      <c r="T842" s="31">
        <v>0</v>
      </c>
      <c r="U842" s="31" t="s">
        <v>156</v>
      </c>
    </row>
    <row r="843" spans="1:21" s="16" customFormat="1" ht="13.5" customHeight="1">
      <c r="A843" s="25"/>
      <c r="B843" s="26"/>
      <c r="C843" s="27"/>
      <c r="D843" s="27"/>
      <c r="E843" s="264"/>
      <c r="F843" s="265"/>
      <c r="G843" s="29">
        <v>1669.82</v>
      </c>
      <c r="H843" s="29">
        <v>1669.82</v>
      </c>
      <c r="I843" s="29">
        <v>1669.82</v>
      </c>
      <c r="J843" s="29">
        <v>1669.82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8">
        <v>0</v>
      </c>
      <c r="T843" s="29">
        <v>0</v>
      </c>
      <c r="U843" s="29">
        <v>0</v>
      </c>
    </row>
    <row r="844" spans="1:21" ht="13.5" customHeight="1">
      <c r="A844" s="260"/>
      <c r="B844" s="261"/>
      <c r="C844" s="20"/>
      <c r="D844" s="20" t="s">
        <v>424</v>
      </c>
      <c r="E844" s="262" t="s">
        <v>70</v>
      </c>
      <c r="F844" s="263"/>
      <c r="G844" s="31" t="s">
        <v>988</v>
      </c>
      <c r="H844" s="31" t="s">
        <v>988</v>
      </c>
      <c r="I844" s="31" t="s">
        <v>988</v>
      </c>
      <c r="J844" s="31" t="s">
        <v>988</v>
      </c>
      <c r="K844" s="31" t="s">
        <v>156</v>
      </c>
      <c r="L844" s="31" t="s">
        <v>156</v>
      </c>
      <c r="M844" s="31" t="s">
        <v>156</v>
      </c>
      <c r="N844" s="31" t="s">
        <v>156</v>
      </c>
      <c r="O844" s="31" t="s">
        <v>156</v>
      </c>
      <c r="P844" s="31" t="s">
        <v>156</v>
      </c>
      <c r="Q844" s="31" t="s">
        <v>156</v>
      </c>
      <c r="R844" s="31" t="s">
        <v>156</v>
      </c>
      <c r="S844" s="165" t="s">
        <v>156</v>
      </c>
      <c r="T844" s="31">
        <v>0</v>
      </c>
      <c r="U844" s="31" t="s">
        <v>156</v>
      </c>
    </row>
    <row r="845" spans="1:21" s="16" customFormat="1" ht="13.5" customHeight="1">
      <c r="A845" s="25"/>
      <c r="B845" s="26"/>
      <c r="C845" s="27"/>
      <c r="D845" s="27"/>
      <c r="E845" s="264"/>
      <c r="F845" s="265"/>
      <c r="G845" s="29">
        <v>19129.84</v>
      </c>
      <c r="H845" s="29">
        <v>19129.84</v>
      </c>
      <c r="I845" s="29">
        <v>19129.84</v>
      </c>
      <c r="J845" s="29">
        <v>19129.84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0</v>
      </c>
      <c r="S845" s="28">
        <v>0</v>
      </c>
      <c r="T845" s="29">
        <v>0</v>
      </c>
      <c r="U845" s="29">
        <v>0</v>
      </c>
    </row>
    <row r="846" spans="1:21" ht="13.5" customHeight="1">
      <c r="A846" s="260"/>
      <c r="B846" s="261"/>
      <c r="C846" s="20"/>
      <c r="D846" s="20" t="s">
        <v>365</v>
      </c>
      <c r="E846" s="262" t="s">
        <v>52</v>
      </c>
      <c r="F846" s="263"/>
      <c r="G846" s="31" t="s">
        <v>640</v>
      </c>
      <c r="H846" s="31" t="s">
        <v>640</v>
      </c>
      <c r="I846" s="31" t="s">
        <v>640</v>
      </c>
      <c r="J846" s="31" t="s">
        <v>156</v>
      </c>
      <c r="K846" s="31" t="s">
        <v>640</v>
      </c>
      <c r="L846" s="31" t="s">
        <v>156</v>
      </c>
      <c r="M846" s="31" t="s">
        <v>156</v>
      </c>
      <c r="N846" s="31" t="s">
        <v>156</v>
      </c>
      <c r="O846" s="31" t="s">
        <v>156</v>
      </c>
      <c r="P846" s="31" t="s">
        <v>156</v>
      </c>
      <c r="Q846" s="31" t="s">
        <v>156</v>
      </c>
      <c r="R846" s="31" t="s">
        <v>156</v>
      </c>
      <c r="S846" s="165" t="s">
        <v>156</v>
      </c>
      <c r="T846" s="31">
        <v>0</v>
      </c>
      <c r="U846" s="31" t="s">
        <v>156</v>
      </c>
    </row>
    <row r="847" spans="1:21" s="16" customFormat="1" ht="13.5" customHeight="1">
      <c r="A847" s="25"/>
      <c r="B847" s="26"/>
      <c r="C847" s="27"/>
      <c r="D847" s="27"/>
      <c r="E847" s="264"/>
      <c r="F847" s="265"/>
      <c r="G847" s="29">
        <v>13726.55</v>
      </c>
      <c r="H847" s="29">
        <v>13726.55</v>
      </c>
      <c r="I847" s="29">
        <v>13726.55</v>
      </c>
      <c r="J847" s="29">
        <v>0</v>
      </c>
      <c r="K847" s="29">
        <v>13726.55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0</v>
      </c>
      <c r="R847" s="29">
        <v>0</v>
      </c>
      <c r="S847" s="28">
        <v>0</v>
      </c>
      <c r="T847" s="29">
        <v>0</v>
      </c>
      <c r="U847" s="29">
        <v>0</v>
      </c>
    </row>
    <row r="848" spans="1:21" ht="13.5" customHeight="1">
      <c r="A848" s="260"/>
      <c r="B848" s="261"/>
      <c r="C848" s="20"/>
      <c r="D848" s="20" t="s">
        <v>413</v>
      </c>
      <c r="E848" s="262" t="s">
        <v>81</v>
      </c>
      <c r="F848" s="263"/>
      <c r="G848" s="31" t="s">
        <v>214</v>
      </c>
      <c r="H848" s="31" t="s">
        <v>214</v>
      </c>
      <c r="I848" s="31" t="s">
        <v>214</v>
      </c>
      <c r="J848" s="31" t="s">
        <v>156</v>
      </c>
      <c r="K848" s="31" t="s">
        <v>214</v>
      </c>
      <c r="L848" s="31" t="s">
        <v>156</v>
      </c>
      <c r="M848" s="31" t="s">
        <v>156</v>
      </c>
      <c r="N848" s="31" t="s">
        <v>156</v>
      </c>
      <c r="O848" s="31" t="s">
        <v>156</v>
      </c>
      <c r="P848" s="31" t="s">
        <v>156</v>
      </c>
      <c r="Q848" s="31" t="s">
        <v>156</v>
      </c>
      <c r="R848" s="31" t="s">
        <v>156</v>
      </c>
      <c r="S848" s="165" t="s">
        <v>156</v>
      </c>
      <c r="T848" s="31">
        <v>0</v>
      </c>
      <c r="U848" s="31" t="s">
        <v>156</v>
      </c>
    </row>
    <row r="849" spans="1:21" s="16" customFormat="1" ht="13.5" customHeight="1">
      <c r="A849" s="25"/>
      <c r="B849" s="26"/>
      <c r="C849" s="27"/>
      <c r="D849" s="27"/>
      <c r="E849" s="264"/>
      <c r="F849" s="265"/>
      <c r="G849" s="29">
        <v>145.1</v>
      </c>
      <c r="H849" s="29">
        <v>145.1</v>
      </c>
      <c r="I849" s="29">
        <v>145.1</v>
      </c>
      <c r="J849" s="29">
        <v>0</v>
      </c>
      <c r="K849" s="29">
        <v>145.1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8">
        <v>0</v>
      </c>
      <c r="T849" s="29">
        <v>0</v>
      </c>
      <c r="U849" s="29">
        <v>0</v>
      </c>
    </row>
    <row r="850" spans="1:21" ht="13.5" customHeight="1">
      <c r="A850" s="260"/>
      <c r="B850" s="261"/>
      <c r="C850" s="20"/>
      <c r="D850" s="20" t="s">
        <v>372</v>
      </c>
      <c r="E850" s="262" t="s">
        <v>55</v>
      </c>
      <c r="F850" s="263"/>
      <c r="G850" s="31" t="s">
        <v>225</v>
      </c>
      <c r="H850" s="31" t="s">
        <v>225</v>
      </c>
      <c r="I850" s="31" t="s">
        <v>225</v>
      </c>
      <c r="J850" s="31">
        <v>0</v>
      </c>
      <c r="K850" s="31" t="s">
        <v>225</v>
      </c>
      <c r="L850" s="31">
        <v>0</v>
      </c>
      <c r="M850" s="31" t="s">
        <v>156</v>
      </c>
      <c r="N850" s="31" t="s">
        <v>156</v>
      </c>
      <c r="O850" s="31" t="s">
        <v>156</v>
      </c>
      <c r="P850" s="31" t="s">
        <v>156</v>
      </c>
      <c r="Q850" s="31" t="s">
        <v>156</v>
      </c>
      <c r="R850" s="31" t="s">
        <v>156</v>
      </c>
      <c r="S850" s="165" t="s">
        <v>156</v>
      </c>
      <c r="T850" s="31">
        <v>0</v>
      </c>
      <c r="U850" s="31" t="s">
        <v>156</v>
      </c>
    </row>
    <row r="851" spans="1:21" s="16" customFormat="1" ht="13.5" customHeight="1">
      <c r="A851" s="25"/>
      <c r="B851" s="26"/>
      <c r="C851" s="27"/>
      <c r="D851" s="27"/>
      <c r="E851" s="264"/>
      <c r="F851" s="265"/>
      <c r="G851" s="29">
        <v>33351.29</v>
      </c>
      <c r="H851" s="29">
        <v>33351.29</v>
      </c>
      <c r="I851" s="29">
        <v>33351.29</v>
      </c>
      <c r="J851" s="29">
        <v>0</v>
      </c>
      <c r="K851" s="29">
        <v>33351.29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8">
        <v>0</v>
      </c>
      <c r="T851" s="29">
        <v>0</v>
      </c>
      <c r="U851" s="29">
        <v>0</v>
      </c>
    </row>
    <row r="852" spans="1:21" ht="13.5" customHeight="1">
      <c r="A852" s="260"/>
      <c r="B852" s="261"/>
      <c r="C852" s="20"/>
      <c r="D852" s="20" t="s">
        <v>367</v>
      </c>
      <c r="E852" s="262" t="s">
        <v>54</v>
      </c>
      <c r="F852" s="263"/>
      <c r="G852" s="31" t="s">
        <v>641</v>
      </c>
      <c r="H852" s="31" t="s">
        <v>641</v>
      </c>
      <c r="I852" s="31" t="s">
        <v>641</v>
      </c>
      <c r="J852" s="31" t="s">
        <v>156</v>
      </c>
      <c r="K852" s="31" t="s">
        <v>641</v>
      </c>
      <c r="L852" s="31" t="s">
        <v>156</v>
      </c>
      <c r="M852" s="31" t="s">
        <v>156</v>
      </c>
      <c r="N852" s="31" t="s">
        <v>156</v>
      </c>
      <c r="O852" s="31" t="s">
        <v>156</v>
      </c>
      <c r="P852" s="31" t="s">
        <v>156</v>
      </c>
      <c r="Q852" s="31" t="s">
        <v>156</v>
      </c>
      <c r="R852" s="31" t="s">
        <v>156</v>
      </c>
      <c r="S852" s="165" t="s">
        <v>156</v>
      </c>
      <c r="T852" s="31">
        <v>0</v>
      </c>
      <c r="U852" s="31" t="s">
        <v>156</v>
      </c>
    </row>
    <row r="853" spans="1:21" s="16" customFormat="1" ht="13.5" customHeight="1">
      <c r="A853" s="25"/>
      <c r="B853" s="26"/>
      <c r="C853" s="27"/>
      <c r="D853" s="27"/>
      <c r="E853" s="264"/>
      <c r="F853" s="265"/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8">
        <v>0</v>
      </c>
      <c r="T853" s="29">
        <v>0</v>
      </c>
      <c r="U853" s="29">
        <v>0</v>
      </c>
    </row>
    <row r="854" spans="1:21" ht="13.5" customHeight="1">
      <c r="A854" s="260"/>
      <c r="B854" s="261"/>
      <c r="C854" s="20"/>
      <c r="D854" s="20" t="s">
        <v>427</v>
      </c>
      <c r="E854" s="262" t="s">
        <v>71</v>
      </c>
      <c r="F854" s="263"/>
      <c r="G854" s="31" t="s">
        <v>642</v>
      </c>
      <c r="H854" s="31" t="s">
        <v>642</v>
      </c>
      <c r="I854" s="31" t="s">
        <v>642</v>
      </c>
      <c r="J854" s="31" t="s">
        <v>156</v>
      </c>
      <c r="K854" s="31" t="s">
        <v>642</v>
      </c>
      <c r="L854" s="31" t="s">
        <v>156</v>
      </c>
      <c r="M854" s="31" t="s">
        <v>156</v>
      </c>
      <c r="N854" s="31" t="s">
        <v>156</v>
      </c>
      <c r="O854" s="31" t="s">
        <v>156</v>
      </c>
      <c r="P854" s="31" t="s">
        <v>156</v>
      </c>
      <c r="Q854" s="31" t="s">
        <v>156</v>
      </c>
      <c r="R854" s="31" t="s">
        <v>156</v>
      </c>
      <c r="S854" s="165" t="s">
        <v>156</v>
      </c>
      <c r="T854" s="31">
        <v>0</v>
      </c>
      <c r="U854" s="31" t="s">
        <v>156</v>
      </c>
    </row>
    <row r="855" spans="1:21" s="16" customFormat="1" ht="13.5" customHeight="1">
      <c r="A855" s="25"/>
      <c r="B855" s="26"/>
      <c r="C855" s="27"/>
      <c r="D855" s="27"/>
      <c r="E855" s="264"/>
      <c r="F855" s="265"/>
      <c r="G855" s="29">
        <v>120</v>
      </c>
      <c r="H855" s="29">
        <v>120</v>
      </c>
      <c r="I855" s="29">
        <v>120</v>
      </c>
      <c r="J855" s="29">
        <v>0</v>
      </c>
      <c r="K855" s="29">
        <v>120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8">
        <v>0</v>
      </c>
      <c r="T855" s="29">
        <v>0</v>
      </c>
      <c r="U855" s="29">
        <v>0</v>
      </c>
    </row>
    <row r="856" spans="1:21" ht="13.5" customHeight="1">
      <c r="A856" s="260"/>
      <c r="B856" s="261"/>
      <c r="C856" s="20"/>
      <c r="D856" s="20" t="s">
        <v>364</v>
      </c>
      <c r="E856" s="262" t="s">
        <v>50</v>
      </c>
      <c r="F856" s="263"/>
      <c r="G856" s="31" t="s">
        <v>643</v>
      </c>
      <c r="H856" s="31" t="s">
        <v>643</v>
      </c>
      <c r="I856" s="31" t="s">
        <v>643</v>
      </c>
      <c r="J856" s="31" t="s">
        <v>156</v>
      </c>
      <c r="K856" s="31" t="s">
        <v>643</v>
      </c>
      <c r="L856" s="31" t="s">
        <v>156</v>
      </c>
      <c r="M856" s="31" t="s">
        <v>156</v>
      </c>
      <c r="N856" s="31" t="s">
        <v>156</v>
      </c>
      <c r="O856" s="31" t="s">
        <v>156</v>
      </c>
      <c r="P856" s="31" t="s">
        <v>156</v>
      </c>
      <c r="Q856" s="31" t="s">
        <v>156</v>
      </c>
      <c r="R856" s="31" t="s">
        <v>156</v>
      </c>
      <c r="S856" s="165" t="s">
        <v>156</v>
      </c>
      <c r="T856" s="31">
        <v>0</v>
      </c>
      <c r="U856" s="31" t="s">
        <v>156</v>
      </c>
    </row>
    <row r="857" spans="1:21" s="16" customFormat="1" ht="13.5" customHeight="1">
      <c r="A857" s="25"/>
      <c r="B857" s="26"/>
      <c r="C857" s="27"/>
      <c r="D857" s="27"/>
      <c r="E857" s="264"/>
      <c r="F857" s="265"/>
      <c r="G857" s="29">
        <v>10085.72</v>
      </c>
      <c r="H857" s="29">
        <v>10085.72</v>
      </c>
      <c r="I857" s="29">
        <v>10085.72</v>
      </c>
      <c r="J857" s="29">
        <v>0</v>
      </c>
      <c r="K857" s="29">
        <v>10085.72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8">
        <v>0</v>
      </c>
      <c r="T857" s="29">
        <v>0</v>
      </c>
      <c r="U857" s="29">
        <v>0</v>
      </c>
    </row>
    <row r="858" spans="1:21" ht="13.5" customHeight="1">
      <c r="A858" s="260"/>
      <c r="B858" s="261"/>
      <c r="C858" s="20"/>
      <c r="D858" s="20" t="s">
        <v>374</v>
      </c>
      <c r="E858" s="262" t="s">
        <v>375</v>
      </c>
      <c r="F858" s="263"/>
      <c r="G858" s="31" t="s">
        <v>303</v>
      </c>
      <c r="H858" s="31" t="s">
        <v>303</v>
      </c>
      <c r="I858" s="31" t="s">
        <v>303</v>
      </c>
      <c r="J858" s="31" t="s">
        <v>156</v>
      </c>
      <c r="K858" s="31" t="s">
        <v>303</v>
      </c>
      <c r="L858" s="31" t="s">
        <v>156</v>
      </c>
      <c r="M858" s="31" t="s">
        <v>156</v>
      </c>
      <c r="N858" s="31" t="s">
        <v>156</v>
      </c>
      <c r="O858" s="31" t="s">
        <v>156</v>
      </c>
      <c r="P858" s="31" t="s">
        <v>156</v>
      </c>
      <c r="Q858" s="31" t="s">
        <v>156</v>
      </c>
      <c r="R858" s="31" t="s">
        <v>156</v>
      </c>
      <c r="S858" s="165" t="s">
        <v>156</v>
      </c>
      <c r="T858" s="31">
        <v>0</v>
      </c>
      <c r="U858" s="31" t="s">
        <v>156</v>
      </c>
    </row>
    <row r="859" spans="1:21" s="16" customFormat="1" ht="13.5" customHeight="1">
      <c r="A859" s="25"/>
      <c r="B859" s="26"/>
      <c r="C859" s="27"/>
      <c r="D859" s="27"/>
      <c r="E859" s="264"/>
      <c r="F859" s="265"/>
      <c r="G859" s="29">
        <v>892.94</v>
      </c>
      <c r="H859" s="29">
        <v>892.94</v>
      </c>
      <c r="I859" s="29">
        <v>892.94</v>
      </c>
      <c r="J859" s="29">
        <v>0</v>
      </c>
      <c r="K859" s="29">
        <v>892.94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8">
        <v>0</v>
      </c>
      <c r="T859" s="29">
        <v>0</v>
      </c>
      <c r="U859" s="29">
        <v>0</v>
      </c>
    </row>
    <row r="860" spans="1:21" ht="12.75" customHeight="1">
      <c r="A860" s="260"/>
      <c r="B860" s="261"/>
      <c r="C860" s="20"/>
      <c r="D860" s="20" t="s">
        <v>428</v>
      </c>
      <c r="E860" s="262" t="s">
        <v>429</v>
      </c>
      <c r="F860" s="263"/>
      <c r="G860" s="31" t="s">
        <v>373</v>
      </c>
      <c r="H860" s="31" t="s">
        <v>373</v>
      </c>
      <c r="I860" s="31" t="s">
        <v>373</v>
      </c>
      <c r="J860" s="31" t="s">
        <v>156</v>
      </c>
      <c r="K860" s="31" t="s">
        <v>373</v>
      </c>
      <c r="L860" s="31" t="s">
        <v>156</v>
      </c>
      <c r="M860" s="31" t="s">
        <v>156</v>
      </c>
      <c r="N860" s="31" t="s">
        <v>156</v>
      </c>
      <c r="O860" s="31" t="s">
        <v>156</v>
      </c>
      <c r="P860" s="31" t="s">
        <v>156</v>
      </c>
      <c r="Q860" s="31" t="s">
        <v>156</v>
      </c>
      <c r="R860" s="31" t="s">
        <v>156</v>
      </c>
      <c r="S860" s="165" t="s">
        <v>156</v>
      </c>
      <c r="T860" s="31">
        <v>0</v>
      </c>
      <c r="U860" s="31" t="s">
        <v>156</v>
      </c>
    </row>
    <row r="861" spans="1:21" s="16" customFormat="1" ht="12.75">
      <c r="A861" s="25"/>
      <c r="B861" s="26"/>
      <c r="C861" s="27"/>
      <c r="D861" s="27"/>
      <c r="E861" s="264"/>
      <c r="F861" s="265"/>
      <c r="G861" s="29">
        <v>749.5</v>
      </c>
      <c r="H861" s="29">
        <v>749.5</v>
      </c>
      <c r="I861" s="29">
        <v>749.5</v>
      </c>
      <c r="J861" s="29">
        <v>0</v>
      </c>
      <c r="K861" s="29">
        <v>749.5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8">
        <v>0</v>
      </c>
      <c r="T861" s="29">
        <v>0</v>
      </c>
      <c r="U861" s="29">
        <v>0</v>
      </c>
    </row>
    <row r="862" spans="1:21" ht="12.75" customHeight="1">
      <c r="A862" s="260"/>
      <c r="B862" s="261"/>
      <c r="C862" s="20"/>
      <c r="D862" s="20" t="s">
        <v>376</v>
      </c>
      <c r="E862" s="262" t="s">
        <v>377</v>
      </c>
      <c r="F862" s="263"/>
      <c r="G862" s="31" t="s">
        <v>564</v>
      </c>
      <c r="H862" s="31" t="s">
        <v>564</v>
      </c>
      <c r="I862" s="31" t="s">
        <v>564</v>
      </c>
      <c r="J862" s="31" t="s">
        <v>156</v>
      </c>
      <c r="K862" s="31" t="s">
        <v>564</v>
      </c>
      <c r="L862" s="31" t="s">
        <v>156</v>
      </c>
      <c r="M862" s="31" t="s">
        <v>156</v>
      </c>
      <c r="N862" s="31" t="s">
        <v>156</v>
      </c>
      <c r="O862" s="31" t="s">
        <v>156</v>
      </c>
      <c r="P862" s="31" t="s">
        <v>156</v>
      </c>
      <c r="Q862" s="31" t="s">
        <v>156</v>
      </c>
      <c r="R862" s="31" t="s">
        <v>156</v>
      </c>
      <c r="S862" s="165" t="s">
        <v>156</v>
      </c>
      <c r="T862" s="31">
        <v>0</v>
      </c>
      <c r="U862" s="31" t="s">
        <v>156</v>
      </c>
    </row>
    <row r="863" spans="1:21" s="16" customFormat="1" ht="12.75">
      <c r="A863" s="25"/>
      <c r="B863" s="26"/>
      <c r="C863" s="27"/>
      <c r="D863" s="27"/>
      <c r="E863" s="264"/>
      <c r="F863" s="265"/>
      <c r="G863" s="29">
        <v>581.06</v>
      </c>
      <c r="H863" s="29">
        <v>581.06</v>
      </c>
      <c r="I863" s="29">
        <v>581.06</v>
      </c>
      <c r="J863" s="29">
        <v>0</v>
      </c>
      <c r="K863" s="29">
        <v>581.06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0</v>
      </c>
      <c r="S863" s="28">
        <v>0</v>
      </c>
      <c r="T863" s="29">
        <v>0</v>
      </c>
      <c r="U863" s="29">
        <v>0</v>
      </c>
    </row>
    <row r="864" spans="1:21" ht="13.5" customHeight="1">
      <c r="A864" s="260"/>
      <c r="B864" s="261"/>
      <c r="C864" s="20"/>
      <c r="D864" s="20" t="s">
        <v>415</v>
      </c>
      <c r="E864" s="262" t="s">
        <v>56</v>
      </c>
      <c r="F864" s="263"/>
      <c r="G864" s="31" t="s">
        <v>644</v>
      </c>
      <c r="H864" s="31" t="s">
        <v>644</v>
      </c>
      <c r="I864" s="31" t="s">
        <v>644</v>
      </c>
      <c r="J864" s="31" t="s">
        <v>156</v>
      </c>
      <c r="K864" s="31" t="s">
        <v>644</v>
      </c>
      <c r="L864" s="31" t="s">
        <v>156</v>
      </c>
      <c r="M864" s="31" t="s">
        <v>156</v>
      </c>
      <c r="N864" s="31" t="s">
        <v>156</v>
      </c>
      <c r="O864" s="31" t="s">
        <v>156</v>
      </c>
      <c r="P864" s="31" t="s">
        <v>156</v>
      </c>
      <c r="Q864" s="31" t="s">
        <v>156</v>
      </c>
      <c r="R864" s="31" t="s">
        <v>156</v>
      </c>
      <c r="S864" s="165" t="s">
        <v>156</v>
      </c>
      <c r="T864" s="31">
        <v>0</v>
      </c>
      <c r="U864" s="31" t="s">
        <v>156</v>
      </c>
    </row>
    <row r="865" spans="1:21" s="16" customFormat="1" ht="13.5" customHeight="1">
      <c r="A865" s="25"/>
      <c r="B865" s="26"/>
      <c r="C865" s="27"/>
      <c r="D865" s="27"/>
      <c r="E865" s="264"/>
      <c r="F865" s="265"/>
      <c r="G865" s="29">
        <v>1570.28</v>
      </c>
      <c r="H865" s="29">
        <v>1570.28</v>
      </c>
      <c r="I865" s="29">
        <v>1570.28</v>
      </c>
      <c r="J865" s="29">
        <v>0</v>
      </c>
      <c r="K865" s="29">
        <v>1570.28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8">
        <v>0</v>
      </c>
      <c r="T865" s="29">
        <v>0</v>
      </c>
      <c r="U865" s="29">
        <v>0</v>
      </c>
    </row>
    <row r="866" spans="1:21" ht="13.5" customHeight="1">
      <c r="A866" s="260"/>
      <c r="B866" s="261"/>
      <c r="C866" s="20"/>
      <c r="D866" s="20" t="s">
        <v>432</v>
      </c>
      <c r="E866" s="262" t="s">
        <v>57</v>
      </c>
      <c r="F866" s="263"/>
      <c r="G866" s="31" t="s">
        <v>645</v>
      </c>
      <c r="H866" s="31" t="s">
        <v>645</v>
      </c>
      <c r="I866" s="31" t="s">
        <v>645</v>
      </c>
      <c r="J866" s="31" t="s">
        <v>156</v>
      </c>
      <c r="K866" s="31" t="s">
        <v>645</v>
      </c>
      <c r="L866" s="31" t="s">
        <v>156</v>
      </c>
      <c r="M866" s="31" t="s">
        <v>156</v>
      </c>
      <c r="N866" s="31" t="s">
        <v>156</v>
      </c>
      <c r="O866" s="31" t="s">
        <v>156</v>
      </c>
      <c r="P866" s="31" t="s">
        <v>156</v>
      </c>
      <c r="Q866" s="31" t="s">
        <v>156</v>
      </c>
      <c r="R866" s="31" t="s">
        <v>156</v>
      </c>
      <c r="S866" s="165" t="s">
        <v>156</v>
      </c>
      <c r="T866" s="31">
        <v>0</v>
      </c>
      <c r="U866" s="31" t="s">
        <v>156</v>
      </c>
    </row>
    <row r="867" spans="1:21" s="16" customFormat="1" ht="13.5" customHeight="1">
      <c r="A867" s="25"/>
      <c r="B867" s="26"/>
      <c r="C867" s="27"/>
      <c r="D867" s="27"/>
      <c r="E867" s="264"/>
      <c r="F867" s="265"/>
      <c r="G867" s="29">
        <v>2978</v>
      </c>
      <c r="H867" s="29">
        <v>2978</v>
      </c>
      <c r="I867" s="29">
        <v>2978</v>
      </c>
      <c r="J867" s="29">
        <v>0</v>
      </c>
      <c r="K867" s="29">
        <v>2978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0</v>
      </c>
      <c r="S867" s="28">
        <v>0</v>
      </c>
      <c r="T867" s="29">
        <v>0</v>
      </c>
      <c r="U867" s="29">
        <v>0</v>
      </c>
    </row>
    <row r="868" spans="1:21" ht="12.75" customHeight="1">
      <c r="A868" s="260"/>
      <c r="B868" s="261"/>
      <c r="C868" s="20"/>
      <c r="D868" s="20" t="s">
        <v>434</v>
      </c>
      <c r="E868" s="262" t="s">
        <v>73</v>
      </c>
      <c r="F868" s="263"/>
      <c r="G868" s="31" t="s">
        <v>646</v>
      </c>
      <c r="H868" s="31" t="s">
        <v>646</v>
      </c>
      <c r="I868" s="31" t="s">
        <v>646</v>
      </c>
      <c r="J868" s="31" t="s">
        <v>156</v>
      </c>
      <c r="K868" s="31" t="s">
        <v>646</v>
      </c>
      <c r="L868" s="31" t="s">
        <v>156</v>
      </c>
      <c r="M868" s="31" t="s">
        <v>156</v>
      </c>
      <c r="N868" s="31" t="s">
        <v>156</v>
      </c>
      <c r="O868" s="31" t="s">
        <v>156</v>
      </c>
      <c r="P868" s="31" t="s">
        <v>156</v>
      </c>
      <c r="Q868" s="31" t="s">
        <v>156</v>
      </c>
      <c r="R868" s="31" t="s">
        <v>156</v>
      </c>
      <c r="S868" s="165" t="s">
        <v>156</v>
      </c>
      <c r="T868" s="31">
        <v>0</v>
      </c>
      <c r="U868" s="31" t="s">
        <v>156</v>
      </c>
    </row>
    <row r="869" spans="1:21" s="16" customFormat="1" ht="12.75">
      <c r="A869" s="25"/>
      <c r="B869" s="26"/>
      <c r="C869" s="27"/>
      <c r="D869" s="27"/>
      <c r="E869" s="264"/>
      <c r="F869" s="265"/>
      <c r="G869" s="29">
        <v>5800</v>
      </c>
      <c r="H869" s="29">
        <v>5800</v>
      </c>
      <c r="I869" s="29">
        <v>5800</v>
      </c>
      <c r="J869" s="29">
        <v>0</v>
      </c>
      <c r="K869" s="29">
        <v>5800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0</v>
      </c>
      <c r="R869" s="29">
        <v>0</v>
      </c>
      <c r="S869" s="28">
        <v>0</v>
      </c>
      <c r="T869" s="29">
        <v>0</v>
      </c>
      <c r="U869" s="29">
        <v>0</v>
      </c>
    </row>
    <row r="870" spans="1:21" ht="12.75" customHeight="1">
      <c r="A870" s="260"/>
      <c r="B870" s="261"/>
      <c r="C870" s="20"/>
      <c r="D870" s="20" t="s">
        <v>435</v>
      </c>
      <c r="E870" s="262" t="s">
        <v>436</v>
      </c>
      <c r="F870" s="263"/>
      <c r="G870" s="31" t="s">
        <v>211</v>
      </c>
      <c r="H870" s="31" t="s">
        <v>211</v>
      </c>
      <c r="I870" s="31" t="s">
        <v>211</v>
      </c>
      <c r="J870" s="31" t="s">
        <v>156</v>
      </c>
      <c r="K870" s="31" t="s">
        <v>211</v>
      </c>
      <c r="L870" s="31" t="s">
        <v>156</v>
      </c>
      <c r="M870" s="31" t="s">
        <v>156</v>
      </c>
      <c r="N870" s="31" t="s">
        <v>156</v>
      </c>
      <c r="O870" s="31" t="s">
        <v>156</v>
      </c>
      <c r="P870" s="31" t="s">
        <v>156</v>
      </c>
      <c r="Q870" s="31" t="s">
        <v>156</v>
      </c>
      <c r="R870" s="31" t="s">
        <v>156</v>
      </c>
      <c r="S870" s="165" t="s">
        <v>156</v>
      </c>
      <c r="T870" s="31">
        <v>0</v>
      </c>
      <c r="U870" s="31" t="s">
        <v>156</v>
      </c>
    </row>
    <row r="871" spans="1:21" s="16" customFormat="1" ht="12.75">
      <c r="A871" s="25"/>
      <c r="B871" s="26"/>
      <c r="C871" s="27"/>
      <c r="D871" s="27"/>
      <c r="E871" s="264"/>
      <c r="F871" s="265"/>
      <c r="G871" s="29">
        <v>300</v>
      </c>
      <c r="H871" s="29">
        <v>300</v>
      </c>
      <c r="I871" s="29">
        <v>300</v>
      </c>
      <c r="J871" s="29">
        <v>0</v>
      </c>
      <c r="K871" s="29">
        <v>300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8">
        <v>0</v>
      </c>
      <c r="T871" s="29">
        <v>0</v>
      </c>
      <c r="U871" s="29">
        <v>0</v>
      </c>
    </row>
    <row r="872" spans="1:21" ht="13.5" customHeight="1">
      <c r="A872" s="260"/>
      <c r="B872" s="261"/>
      <c r="C872" s="20"/>
      <c r="D872" s="20" t="s">
        <v>392</v>
      </c>
      <c r="E872" s="262" t="s">
        <v>53</v>
      </c>
      <c r="F872" s="263"/>
      <c r="G872" s="31" t="s">
        <v>989</v>
      </c>
      <c r="H872" s="31" t="s">
        <v>156</v>
      </c>
      <c r="I872" s="31" t="s">
        <v>156</v>
      </c>
      <c r="J872" s="31" t="s">
        <v>156</v>
      </c>
      <c r="K872" s="31" t="s">
        <v>156</v>
      </c>
      <c r="L872" s="31" t="s">
        <v>156</v>
      </c>
      <c r="M872" s="31" t="s">
        <v>156</v>
      </c>
      <c r="N872" s="31" t="s">
        <v>156</v>
      </c>
      <c r="O872" s="31" t="s">
        <v>156</v>
      </c>
      <c r="P872" s="31" t="s">
        <v>156</v>
      </c>
      <c r="Q872" s="31" t="s">
        <v>989</v>
      </c>
      <c r="R872" s="31" t="s">
        <v>989</v>
      </c>
      <c r="S872" s="165" t="s">
        <v>156</v>
      </c>
      <c r="T872" s="31">
        <v>0</v>
      </c>
      <c r="U872" s="31" t="s">
        <v>156</v>
      </c>
    </row>
    <row r="873" spans="1:21" s="16" customFormat="1" ht="13.5" customHeight="1">
      <c r="A873" s="25"/>
      <c r="B873" s="26"/>
      <c r="C873" s="27"/>
      <c r="D873" s="27"/>
      <c r="E873" s="264"/>
      <c r="F873" s="265"/>
      <c r="G873" s="29">
        <v>171.15</v>
      </c>
      <c r="H873" s="29">
        <v>0</v>
      </c>
      <c r="I873" s="29">
        <v>0</v>
      </c>
      <c r="J873" s="29">
        <v>0</v>
      </c>
      <c r="K873" s="29">
        <v>0</v>
      </c>
      <c r="L873" s="29">
        <v>0</v>
      </c>
      <c r="M873" s="29">
        <v>0</v>
      </c>
      <c r="N873" s="29">
        <v>0</v>
      </c>
      <c r="O873" s="29">
        <v>0</v>
      </c>
      <c r="P873" s="29">
        <v>0</v>
      </c>
      <c r="Q873" s="29">
        <v>171.15</v>
      </c>
      <c r="R873" s="29">
        <v>171.15</v>
      </c>
      <c r="S873" s="28">
        <v>0</v>
      </c>
      <c r="T873" s="29">
        <v>0</v>
      </c>
      <c r="U873" s="29">
        <v>0</v>
      </c>
    </row>
    <row r="874" spans="1:21" ht="12.75" customHeight="1">
      <c r="A874" s="260"/>
      <c r="B874" s="261"/>
      <c r="C874" s="20"/>
      <c r="D874" s="20" t="s">
        <v>630</v>
      </c>
      <c r="E874" s="262" t="s">
        <v>74</v>
      </c>
      <c r="F874" s="263"/>
      <c r="G874" s="31" t="s">
        <v>282</v>
      </c>
      <c r="H874" s="31" t="s">
        <v>156</v>
      </c>
      <c r="I874" s="31" t="s">
        <v>156</v>
      </c>
      <c r="J874" s="31" t="s">
        <v>156</v>
      </c>
      <c r="K874" s="31" t="s">
        <v>156</v>
      </c>
      <c r="L874" s="31" t="s">
        <v>156</v>
      </c>
      <c r="M874" s="31" t="s">
        <v>156</v>
      </c>
      <c r="N874" s="31" t="s">
        <v>156</v>
      </c>
      <c r="O874" s="31" t="s">
        <v>156</v>
      </c>
      <c r="P874" s="31" t="s">
        <v>156</v>
      </c>
      <c r="Q874" s="31" t="s">
        <v>282</v>
      </c>
      <c r="R874" s="31" t="s">
        <v>282</v>
      </c>
      <c r="S874" s="165" t="s">
        <v>156</v>
      </c>
      <c r="T874" s="31">
        <v>0</v>
      </c>
      <c r="U874" s="31" t="s">
        <v>156</v>
      </c>
    </row>
    <row r="875" spans="1:21" s="16" customFormat="1" ht="12.75">
      <c r="A875" s="25"/>
      <c r="B875" s="26"/>
      <c r="C875" s="27"/>
      <c r="D875" s="27"/>
      <c r="E875" s="264"/>
      <c r="F875" s="265"/>
      <c r="G875" s="29">
        <v>6689.99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6689.99</v>
      </c>
      <c r="R875" s="29">
        <v>6689.99</v>
      </c>
      <c r="S875" s="28">
        <v>0</v>
      </c>
      <c r="T875" s="29">
        <v>0</v>
      </c>
      <c r="U875" s="29">
        <v>0</v>
      </c>
    </row>
    <row r="876" spans="1:21" ht="13.5" customHeight="1">
      <c r="A876" s="260"/>
      <c r="B876" s="261"/>
      <c r="C876" s="20" t="s">
        <v>313</v>
      </c>
      <c r="D876" s="20"/>
      <c r="E876" s="262" t="s">
        <v>990</v>
      </c>
      <c r="F876" s="263"/>
      <c r="G876" s="31" t="s">
        <v>647</v>
      </c>
      <c r="H876" s="31" t="s">
        <v>647</v>
      </c>
      <c r="I876" s="31" t="s">
        <v>156</v>
      </c>
      <c r="J876" s="31" t="s">
        <v>156</v>
      </c>
      <c r="K876" s="31" t="s">
        <v>156</v>
      </c>
      <c r="L876" s="31" t="s">
        <v>614</v>
      </c>
      <c r="M876" s="31" t="s">
        <v>156</v>
      </c>
      <c r="N876" s="31" t="s">
        <v>635</v>
      </c>
      <c r="O876" s="31" t="s">
        <v>156</v>
      </c>
      <c r="P876" s="31" t="s">
        <v>156</v>
      </c>
      <c r="Q876" s="31" t="s">
        <v>156</v>
      </c>
      <c r="R876" s="31" t="s">
        <v>156</v>
      </c>
      <c r="S876" s="165" t="s">
        <v>156</v>
      </c>
      <c r="T876" s="31">
        <v>0</v>
      </c>
      <c r="U876" s="31" t="s">
        <v>156</v>
      </c>
    </row>
    <row r="877" spans="1:21" s="16" customFormat="1" ht="13.5" customHeight="1">
      <c r="A877" s="25"/>
      <c r="B877" s="26"/>
      <c r="C877" s="27"/>
      <c r="D877" s="27"/>
      <c r="E877" s="264"/>
      <c r="F877" s="265"/>
      <c r="G877" s="29">
        <f>SUM(G879,G881,G883,G885,G887,G889,G891,G893,G895,G897,G899,G901,G903)</f>
        <v>264786.86</v>
      </c>
      <c r="H877" s="29">
        <f aca="true" t="shared" si="70" ref="H877:N877">SUM(H879,H881,H883,H885,H887,H889,H891,H893,H895,H897,H899,H901,H903)</f>
        <v>264786.86</v>
      </c>
      <c r="I877" s="29">
        <f t="shared" si="70"/>
        <v>0</v>
      </c>
      <c r="J877" s="29">
        <f t="shared" si="70"/>
        <v>0</v>
      </c>
      <c r="K877" s="29">
        <f t="shared" si="70"/>
        <v>0</v>
      </c>
      <c r="L877" s="29">
        <f t="shared" si="70"/>
        <v>201970</v>
      </c>
      <c r="M877" s="29">
        <f t="shared" si="70"/>
        <v>0</v>
      </c>
      <c r="N877" s="29">
        <f t="shared" si="70"/>
        <v>62816.85999999999</v>
      </c>
      <c r="O877" s="29">
        <v>0</v>
      </c>
      <c r="P877" s="29">
        <v>0</v>
      </c>
      <c r="Q877" s="29">
        <v>0</v>
      </c>
      <c r="R877" s="29">
        <v>0</v>
      </c>
      <c r="S877" s="28">
        <v>0</v>
      </c>
      <c r="T877" s="29">
        <v>0</v>
      </c>
      <c r="U877" s="29">
        <v>0</v>
      </c>
    </row>
    <row r="878" spans="1:21" ht="24.75" customHeight="1">
      <c r="A878" s="260"/>
      <c r="B878" s="261"/>
      <c r="C878" s="20"/>
      <c r="D878" s="20" t="s">
        <v>559</v>
      </c>
      <c r="E878" s="262" t="s">
        <v>560</v>
      </c>
      <c r="F878" s="263"/>
      <c r="G878" s="31" t="s">
        <v>614</v>
      </c>
      <c r="H878" s="31" t="s">
        <v>614</v>
      </c>
      <c r="I878" s="31" t="s">
        <v>156</v>
      </c>
      <c r="J878" s="31" t="s">
        <v>156</v>
      </c>
      <c r="K878" s="31" t="s">
        <v>156</v>
      </c>
      <c r="L878" s="31" t="s">
        <v>614</v>
      </c>
      <c r="M878" s="31" t="s">
        <v>156</v>
      </c>
      <c r="N878" s="31" t="s">
        <v>156</v>
      </c>
      <c r="O878" s="31" t="s">
        <v>156</v>
      </c>
      <c r="P878" s="31" t="s">
        <v>156</v>
      </c>
      <c r="Q878" s="31" t="s">
        <v>156</v>
      </c>
      <c r="R878" s="31" t="s">
        <v>156</v>
      </c>
      <c r="S878" s="165" t="s">
        <v>156</v>
      </c>
      <c r="T878" s="31">
        <v>0</v>
      </c>
      <c r="U878" s="31" t="s">
        <v>156</v>
      </c>
    </row>
    <row r="879" spans="1:21" s="16" customFormat="1" ht="22.5" customHeight="1">
      <c r="A879" s="25"/>
      <c r="B879" s="26"/>
      <c r="C879" s="27"/>
      <c r="D879" s="27"/>
      <c r="E879" s="264"/>
      <c r="F879" s="265"/>
      <c r="G879" s="29">
        <v>201970</v>
      </c>
      <c r="H879" s="29">
        <v>201970</v>
      </c>
      <c r="I879" s="29">
        <v>0</v>
      </c>
      <c r="J879" s="29">
        <v>0</v>
      </c>
      <c r="K879" s="29">
        <v>0</v>
      </c>
      <c r="L879" s="29">
        <v>201970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  <c r="R879" s="29">
        <v>0</v>
      </c>
      <c r="S879" s="28">
        <v>0</v>
      </c>
      <c r="T879" s="29">
        <v>0</v>
      </c>
      <c r="U879" s="29">
        <v>0</v>
      </c>
    </row>
    <row r="880" spans="1:21" ht="13.5" customHeight="1">
      <c r="A880" s="260"/>
      <c r="B880" s="261"/>
      <c r="C880" s="20"/>
      <c r="D880" s="20" t="s">
        <v>648</v>
      </c>
      <c r="E880" s="262" t="s">
        <v>63</v>
      </c>
      <c r="F880" s="263"/>
      <c r="G880" s="31" t="s">
        <v>649</v>
      </c>
      <c r="H880" s="31" t="s">
        <v>649</v>
      </c>
      <c r="I880" s="31" t="s">
        <v>156</v>
      </c>
      <c r="J880" s="31" t="s">
        <v>156</v>
      </c>
      <c r="K880" s="31" t="s">
        <v>156</v>
      </c>
      <c r="L880" s="31" t="s">
        <v>156</v>
      </c>
      <c r="M880" s="31" t="s">
        <v>156</v>
      </c>
      <c r="N880" s="31" t="s">
        <v>649</v>
      </c>
      <c r="O880" s="31" t="s">
        <v>156</v>
      </c>
      <c r="P880" s="31" t="s">
        <v>156</v>
      </c>
      <c r="Q880" s="31" t="s">
        <v>156</v>
      </c>
      <c r="R880" s="31" t="s">
        <v>156</v>
      </c>
      <c r="S880" s="165" t="s">
        <v>156</v>
      </c>
      <c r="T880" s="31">
        <v>0</v>
      </c>
      <c r="U880" s="31" t="s">
        <v>156</v>
      </c>
    </row>
    <row r="881" spans="1:21" s="16" customFormat="1" ht="13.5" customHeight="1">
      <c r="A881" s="25"/>
      <c r="B881" s="26"/>
      <c r="C881" s="27"/>
      <c r="D881" s="27"/>
      <c r="E881" s="264"/>
      <c r="F881" s="265"/>
      <c r="G881" s="29">
        <v>3033.81</v>
      </c>
      <c r="H881" s="29">
        <v>3033.81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3033.81</v>
      </c>
      <c r="O881" s="29">
        <v>0</v>
      </c>
      <c r="P881" s="29">
        <v>0</v>
      </c>
      <c r="Q881" s="29">
        <v>0</v>
      </c>
      <c r="R881" s="29">
        <v>0</v>
      </c>
      <c r="S881" s="28">
        <v>0</v>
      </c>
      <c r="T881" s="29">
        <v>0</v>
      </c>
      <c r="U881" s="29">
        <v>0</v>
      </c>
    </row>
    <row r="882" spans="1:21" ht="13.5" customHeight="1">
      <c r="A882" s="260"/>
      <c r="B882" s="261"/>
      <c r="C882" s="20"/>
      <c r="D882" s="20" t="s">
        <v>650</v>
      </c>
      <c r="E882" s="262" t="s">
        <v>63</v>
      </c>
      <c r="F882" s="263"/>
      <c r="G882" s="31" t="s">
        <v>515</v>
      </c>
      <c r="H882" s="31" t="s">
        <v>515</v>
      </c>
      <c r="I882" s="31" t="s">
        <v>156</v>
      </c>
      <c r="J882" s="31" t="s">
        <v>156</v>
      </c>
      <c r="K882" s="31" t="s">
        <v>156</v>
      </c>
      <c r="L882" s="31" t="s">
        <v>156</v>
      </c>
      <c r="M882" s="31" t="s">
        <v>156</v>
      </c>
      <c r="N882" s="31" t="s">
        <v>515</v>
      </c>
      <c r="O882" s="31" t="s">
        <v>156</v>
      </c>
      <c r="P882" s="31" t="s">
        <v>156</v>
      </c>
      <c r="Q882" s="31" t="s">
        <v>156</v>
      </c>
      <c r="R882" s="31" t="s">
        <v>156</v>
      </c>
      <c r="S882" s="165" t="s">
        <v>156</v>
      </c>
      <c r="T882" s="31">
        <v>0</v>
      </c>
      <c r="U882" s="31" t="s">
        <v>156</v>
      </c>
    </row>
    <row r="883" spans="1:21" s="16" customFormat="1" ht="13.5" customHeight="1">
      <c r="A883" s="25"/>
      <c r="B883" s="26"/>
      <c r="C883" s="27"/>
      <c r="D883" s="27"/>
      <c r="E883" s="264"/>
      <c r="F883" s="265"/>
      <c r="G883" s="29">
        <v>159.67</v>
      </c>
      <c r="H883" s="29">
        <v>159.67</v>
      </c>
      <c r="I883" s="29">
        <v>0</v>
      </c>
      <c r="J883" s="29">
        <v>0</v>
      </c>
      <c r="K883" s="29">
        <v>0</v>
      </c>
      <c r="L883" s="29">
        <v>0</v>
      </c>
      <c r="M883" s="29">
        <v>0</v>
      </c>
      <c r="N883" s="29">
        <v>159.67</v>
      </c>
      <c r="O883" s="29">
        <v>0</v>
      </c>
      <c r="P883" s="29">
        <v>0</v>
      </c>
      <c r="Q883" s="29">
        <v>0</v>
      </c>
      <c r="R883" s="29">
        <v>0</v>
      </c>
      <c r="S883" s="28">
        <v>0</v>
      </c>
      <c r="T883" s="29">
        <v>0</v>
      </c>
      <c r="U883" s="29">
        <v>0</v>
      </c>
    </row>
    <row r="884" spans="1:21" ht="13.5" customHeight="1">
      <c r="A884" s="260"/>
      <c r="B884" s="261"/>
      <c r="C884" s="20"/>
      <c r="D884" s="20" t="s">
        <v>485</v>
      </c>
      <c r="E884" s="262" t="s">
        <v>64</v>
      </c>
      <c r="F884" s="263"/>
      <c r="G884" s="31" t="s">
        <v>651</v>
      </c>
      <c r="H884" s="31" t="s">
        <v>651</v>
      </c>
      <c r="I884" s="31" t="s">
        <v>156</v>
      </c>
      <c r="J884" s="31" t="s">
        <v>156</v>
      </c>
      <c r="K884" s="31" t="s">
        <v>156</v>
      </c>
      <c r="L884" s="31" t="s">
        <v>156</v>
      </c>
      <c r="M884" s="31" t="s">
        <v>156</v>
      </c>
      <c r="N884" s="31" t="s">
        <v>651</v>
      </c>
      <c r="O884" s="31" t="s">
        <v>156</v>
      </c>
      <c r="P884" s="31" t="s">
        <v>156</v>
      </c>
      <c r="Q884" s="31" t="s">
        <v>156</v>
      </c>
      <c r="R884" s="31" t="s">
        <v>156</v>
      </c>
      <c r="S884" s="165" t="s">
        <v>156</v>
      </c>
      <c r="T884" s="31">
        <v>0</v>
      </c>
      <c r="U884" s="31" t="s">
        <v>156</v>
      </c>
    </row>
    <row r="885" spans="1:21" s="16" customFormat="1" ht="13.5" customHeight="1">
      <c r="A885" s="25"/>
      <c r="B885" s="26"/>
      <c r="C885" s="27"/>
      <c r="D885" s="27"/>
      <c r="E885" s="264"/>
      <c r="F885" s="265"/>
      <c r="G885" s="29">
        <v>272.4</v>
      </c>
      <c r="H885" s="29">
        <v>272.4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272.4</v>
      </c>
      <c r="O885" s="29">
        <v>0</v>
      </c>
      <c r="P885" s="29">
        <v>0</v>
      </c>
      <c r="Q885" s="29">
        <v>0</v>
      </c>
      <c r="R885" s="29">
        <v>0</v>
      </c>
      <c r="S885" s="28">
        <v>0</v>
      </c>
      <c r="T885" s="29">
        <v>0</v>
      </c>
      <c r="U885" s="29">
        <v>0</v>
      </c>
    </row>
    <row r="886" spans="1:21" ht="13.5" customHeight="1">
      <c r="A886" s="260"/>
      <c r="B886" s="261"/>
      <c r="C886" s="20"/>
      <c r="D886" s="20" t="s">
        <v>652</v>
      </c>
      <c r="E886" s="262" t="s">
        <v>64</v>
      </c>
      <c r="F886" s="263"/>
      <c r="G886" s="31" t="s">
        <v>653</v>
      </c>
      <c r="H886" s="31" t="s">
        <v>653</v>
      </c>
      <c r="I886" s="31" t="s">
        <v>156</v>
      </c>
      <c r="J886" s="31" t="s">
        <v>156</v>
      </c>
      <c r="K886" s="31" t="s">
        <v>156</v>
      </c>
      <c r="L886" s="31" t="s">
        <v>156</v>
      </c>
      <c r="M886" s="31" t="s">
        <v>156</v>
      </c>
      <c r="N886" s="31" t="s">
        <v>653</v>
      </c>
      <c r="O886" s="31" t="s">
        <v>156</v>
      </c>
      <c r="P886" s="31" t="s">
        <v>156</v>
      </c>
      <c r="Q886" s="31" t="s">
        <v>156</v>
      </c>
      <c r="R886" s="31" t="s">
        <v>156</v>
      </c>
      <c r="S886" s="165" t="s">
        <v>156</v>
      </c>
      <c r="T886" s="31">
        <v>0</v>
      </c>
      <c r="U886" s="31" t="s">
        <v>156</v>
      </c>
    </row>
    <row r="887" spans="1:21" s="16" customFormat="1" ht="13.5" customHeight="1">
      <c r="A887" s="25"/>
      <c r="B887" s="26"/>
      <c r="C887" s="27"/>
      <c r="D887" s="27"/>
      <c r="E887" s="264"/>
      <c r="F887" s="265"/>
      <c r="G887" s="29">
        <v>14.34</v>
      </c>
      <c r="H887" s="29">
        <v>14.34</v>
      </c>
      <c r="I887" s="29">
        <v>0</v>
      </c>
      <c r="J887" s="29">
        <v>0</v>
      </c>
      <c r="K887" s="29">
        <v>0</v>
      </c>
      <c r="L887" s="29">
        <v>0</v>
      </c>
      <c r="M887" s="29">
        <v>0</v>
      </c>
      <c r="N887" s="29">
        <v>14.34</v>
      </c>
      <c r="O887" s="29">
        <v>0</v>
      </c>
      <c r="P887" s="29">
        <v>0</v>
      </c>
      <c r="Q887" s="29">
        <v>0</v>
      </c>
      <c r="R887" s="29">
        <v>0</v>
      </c>
      <c r="S887" s="28">
        <v>0</v>
      </c>
      <c r="T887" s="29">
        <v>0</v>
      </c>
      <c r="U887" s="29">
        <v>0</v>
      </c>
    </row>
    <row r="888" spans="1:21" ht="13.5" customHeight="1">
      <c r="A888" s="260"/>
      <c r="B888" s="261"/>
      <c r="C888" s="20"/>
      <c r="D888" s="20" t="s">
        <v>654</v>
      </c>
      <c r="E888" s="262" t="s">
        <v>65</v>
      </c>
      <c r="F888" s="263"/>
      <c r="G888" s="31" t="s">
        <v>655</v>
      </c>
      <c r="H888" s="31" t="s">
        <v>655</v>
      </c>
      <c r="I888" s="31" t="s">
        <v>156</v>
      </c>
      <c r="J888" s="31" t="s">
        <v>156</v>
      </c>
      <c r="K888" s="31" t="s">
        <v>156</v>
      </c>
      <c r="L888" s="31" t="s">
        <v>156</v>
      </c>
      <c r="M888" s="31" t="s">
        <v>156</v>
      </c>
      <c r="N888" s="31" t="s">
        <v>655</v>
      </c>
      <c r="O888" s="31" t="s">
        <v>156</v>
      </c>
      <c r="P888" s="31" t="s">
        <v>156</v>
      </c>
      <c r="Q888" s="31" t="s">
        <v>156</v>
      </c>
      <c r="R888" s="31" t="s">
        <v>156</v>
      </c>
      <c r="S888" s="165" t="s">
        <v>156</v>
      </c>
      <c r="T888" s="31">
        <v>0</v>
      </c>
      <c r="U888" s="31" t="s">
        <v>156</v>
      </c>
    </row>
    <row r="889" spans="1:21" s="16" customFormat="1" ht="13.5" customHeight="1">
      <c r="A889" s="25"/>
      <c r="B889" s="26"/>
      <c r="C889" s="27"/>
      <c r="D889" s="27"/>
      <c r="E889" s="264"/>
      <c r="F889" s="265"/>
      <c r="G889" s="29">
        <v>41.89</v>
      </c>
      <c r="H889" s="29">
        <v>41.89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41.89</v>
      </c>
      <c r="O889" s="29">
        <v>0</v>
      </c>
      <c r="P889" s="29">
        <v>0</v>
      </c>
      <c r="Q889" s="29">
        <v>0</v>
      </c>
      <c r="R889" s="29">
        <v>0</v>
      </c>
      <c r="S889" s="28">
        <v>0</v>
      </c>
      <c r="T889" s="29">
        <v>0</v>
      </c>
      <c r="U889" s="29">
        <v>0</v>
      </c>
    </row>
    <row r="890" spans="1:21" ht="13.5" customHeight="1">
      <c r="A890" s="260"/>
      <c r="B890" s="261"/>
      <c r="C890" s="20"/>
      <c r="D890" s="20" t="s">
        <v>656</v>
      </c>
      <c r="E890" s="262" t="s">
        <v>65</v>
      </c>
      <c r="F890" s="263"/>
      <c r="G890" s="31" t="s">
        <v>657</v>
      </c>
      <c r="H890" s="31" t="s">
        <v>657</v>
      </c>
      <c r="I890" s="31" t="s">
        <v>156</v>
      </c>
      <c r="J890" s="31" t="s">
        <v>156</v>
      </c>
      <c r="K890" s="31" t="s">
        <v>156</v>
      </c>
      <c r="L890" s="31" t="s">
        <v>156</v>
      </c>
      <c r="M890" s="31" t="s">
        <v>156</v>
      </c>
      <c r="N890" s="31" t="s">
        <v>657</v>
      </c>
      <c r="O890" s="31" t="s">
        <v>156</v>
      </c>
      <c r="P890" s="31" t="s">
        <v>156</v>
      </c>
      <c r="Q890" s="31" t="s">
        <v>156</v>
      </c>
      <c r="R890" s="31" t="s">
        <v>156</v>
      </c>
      <c r="S890" s="165" t="s">
        <v>156</v>
      </c>
      <c r="T890" s="31">
        <v>0</v>
      </c>
      <c r="U890" s="31" t="s">
        <v>156</v>
      </c>
    </row>
    <row r="891" spans="1:21" s="16" customFormat="1" ht="13.5" customHeight="1">
      <c r="A891" s="25"/>
      <c r="B891" s="26"/>
      <c r="C891" s="27"/>
      <c r="D891" s="27"/>
      <c r="E891" s="264"/>
      <c r="F891" s="265"/>
      <c r="G891" s="29">
        <v>2.21</v>
      </c>
      <c r="H891" s="29">
        <v>2.21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2.21</v>
      </c>
      <c r="O891" s="29">
        <v>0</v>
      </c>
      <c r="P891" s="29">
        <v>0</v>
      </c>
      <c r="Q891" s="29">
        <v>0</v>
      </c>
      <c r="R891" s="29">
        <v>0</v>
      </c>
      <c r="S891" s="28">
        <v>0</v>
      </c>
      <c r="T891" s="29">
        <v>0</v>
      </c>
      <c r="U891" s="29">
        <v>0</v>
      </c>
    </row>
    <row r="892" spans="1:21" ht="13.5" customHeight="1">
      <c r="A892" s="260"/>
      <c r="B892" s="261"/>
      <c r="C892" s="20"/>
      <c r="D892" s="20" t="s">
        <v>486</v>
      </c>
      <c r="E892" s="262" t="s">
        <v>70</v>
      </c>
      <c r="F892" s="263"/>
      <c r="G892" s="31" t="s">
        <v>658</v>
      </c>
      <c r="H892" s="31" t="s">
        <v>658</v>
      </c>
      <c r="I892" s="31" t="s">
        <v>156</v>
      </c>
      <c r="J892" s="31" t="s">
        <v>156</v>
      </c>
      <c r="K892" s="31" t="s">
        <v>156</v>
      </c>
      <c r="L892" s="31" t="s">
        <v>156</v>
      </c>
      <c r="M892" s="31" t="s">
        <v>156</v>
      </c>
      <c r="N892" s="31" t="s">
        <v>658</v>
      </c>
      <c r="O892" s="31" t="s">
        <v>156</v>
      </c>
      <c r="P892" s="31" t="s">
        <v>156</v>
      </c>
      <c r="Q892" s="31" t="s">
        <v>156</v>
      </c>
      <c r="R892" s="31" t="s">
        <v>156</v>
      </c>
      <c r="S892" s="165" t="s">
        <v>156</v>
      </c>
      <c r="T892" s="31">
        <v>0</v>
      </c>
      <c r="U892" s="31" t="s">
        <v>156</v>
      </c>
    </row>
    <row r="893" spans="1:21" s="16" customFormat="1" ht="13.5" customHeight="1">
      <c r="A893" s="25"/>
      <c r="B893" s="26"/>
      <c r="C893" s="27"/>
      <c r="D893" s="27"/>
      <c r="E893" s="264"/>
      <c r="F893" s="265"/>
      <c r="G893" s="29">
        <v>7438.5</v>
      </c>
      <c r="H893" s="29">
        <v>7438.5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7438.5</v>
      </c>
      <c r="O893" s="29">
        <v>0</v>
      </c>
      <c r="P893" s="29">
        <v>0</v>
      </c>
      <c r="Q893" s="29">
        <v>0</v>
      </c>
      <c r="R893" s="29">
        <v>0</v>
      </c>
      <c r="S893" s="28">
        <v>0</v>
      </c>
      <c r="T893" s="29">
        <v>0</v>
      </c>
      <c r="U893" s="29">
        <v>0</v>
      </c>
    </row>
    <row r="894" spans="1:21" ht="13.5" customHeight="1">
      <c r="A894" s="260"/>
      <c r="B894" s="261"/>
      <c r="C894" s="20"/>
      <c r="D894" s="20" t="s">
        <v>659</v>
      </c>
      <c r="E894" s="262" t="s">
        <v>70</v>
      </c>
      <c r="F894" s="263"/>
      <c r="G894" s="31" t="s">
        <v>660</v>
      </c>
      <c r="H894" s="31" t="s">
        <v>660</v>
      </c>
      <c r="I894" s="31" t="s">
        <v>156</v>
      </c>
      <c r="J894" s="31" t="s">
        <v>156</v>
      </c>
      <c r="K894" s="31" t="s">
        <v>156</v>
      </c>
      <c r="L894" s="31" t="s">
        <v>156</v>
      </c>
      <c r="M894" s="31" t="s">
        <v>156</v>
      </c>
      <c r="N894" s="31" t="s">
        <v>660</v>
      </c>
      <c r="O894" s="31" t="s">
        <v>156</v>
      </c>
      <c r="P894" s="31" t="s">
        <v>156</v>
      </c>
      <c r="Q894" s="31" t="s">
        <v>156</v>
      </c>
      <c r="R894" s="31" t="s">
        <v>156</v>
      </c>
      <c r="S894" s="165" t="s">
        <v>156</v>
      </c>
      <c r="T894" s="31">
        <v>0</v>
      </c>
      <c r="U894" s="31" t="s">
        <v>156</v>
      </c>
    </row>
    <row r="895" spans="1:21" s="16" customFormat="1" ht="13.5" customHeight="1">
      <c r="A895" s="25"/>
      <c r="B895" s="26"/>
      <c r="C895" s="27"/>
      <c r="D895" s="27"/>
      <c r="E895" s="264"/>
      <c r="F895" s="265"/>
      <c r="G895" s="29">
        <v>391.5</v>
      </c>
      <c r="H895" s="29">
        <v>391.5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391.5</v>
      </c>
      <c r="O895" s="29">
        <v>0</v>
      </c>
      <c r="P895" s="29">
        <v>0</v>
      </c>
      <c r="Q895" s="29">
        <v>0</v>
      </c>
      <c r="R895" s="29">
        <v>0</v>
      </c>
      <c r="S895" s="28">
        <v>0</v>
      </c>
      <c r="T895" s="29">
        <v>0</v>
      </c>
      <c r="U895" s="29">
        <v>0</v>
      </c>
    </row>
    <row r="896" spans="1:21" ht="13.5" customHeight="1">
      <c r="A896" s="260"/>
      <c r="B896" s="261"/>
      <c r="C896" s="20"/>
      <c r="D896" s="20" t="s">
        <v>487</v>
      </c>
      <c r="E896" s="262" t="s">
        <v>52</v>
      </c>
      <c r="F896" s="263"/>
      <c r="G896" s="31" t="s">
        <v>661</v>
      </c>
      <c r="H896" s="31" t="s">
        <v>661</v>
      </c>
      <c r="I896" s="31" t="s">
        <v>156</v>
      </c>
      <c r="J896" s="31" t="s">
        <v>156</v>
      </c>
      <c r="K896" s="31" t="s">
        <v>156</v>
      </c>
      <c r="L896" s="31" t="s">
        <v>156</v>
      </c>
      <c r="M896" s="31" t="s">
        <v>156</v>
      </c>
      <c r="N896" s="31" t="s">
        <v>661</v>
      </c>
      <c r="O896" s="31" t="s">
        <v>156</v>
      </c>
      <c r="P896" s="31" t="s">
        <v>156</v>
      </c>
      <c r="Q896" s="31" t="s">
        <v>156</v>
      </c>
      <c r="R896" s="31" t="s">
        <v>156</v>
      </c>
      <c r="S896" s="165" t="s">
        <v>156</v>
      </c>
      <c r="T896" s="31">
        <v>0</v>
      </c>
      <c r="U896" s="31" t="s">
        <v>156</v>
      </c>
    </row>
    <row r="897" spans="1:21" s="16" customFormat="1" ht="13.5" customHeight="1">
      <c r="A897" s="25"/>
      <c r="B897" s="26"/>
      <c r="C897" s="27"/>
      <c r="D897" s="27"/>
      <c r="E897" s="264"/>
      <c r="F897" s="265"/>
      <c r="G897" s="29">
        <v>24110.52</v>
      </c>
      <c r="H897" s="29">
        <v>24110.52</v>
      </c>
      <c r="I897" s="29">
        <v>0</v>
      </c>
      <c r="J897" s="29">
        <v>0</v>
      </c>
      <c r="K897" s="29">
        <v>0</v>
      </c>
      <c r="L897" s="29">
        <v>0</v>
      </c>
      <c r="M897" s="29">
        <v>0</v>
      </c>
      <c r="N897" s="29">
        <v>24110.52</v>
      </c>
      <c r="O897" s="29">
        <v>0</v>
      </c>
      <c r="P897" s="29">
        <v>0</v>
      </c>
      <c r="Q897" s="29">
        <v>0</v>
      </c>
      <c r="R897" s="29">
        <v>0</v>
      </c>
      <c r="S897" s="28">
        <v>0</v>
      </c>
      <c r="T897" s="29">
        <v>0</v>
      </c>
      <c r="U897" s="29">
        <v>0</v>
      </c>
    </row>
    <row r="898" spans="1:21" ht="13.5" customHeight="1">
      <c r="A898" s="260"/>
      <c r="B898" s="261"/>
      <c r="C898" s="20"/>
      <c r="D898" s="20" t="s">
        <v>662</v>
      </c>
      <c r="E898" s="262" t="s">
        <v>52</v>
      </c>
      <c r="F898" s="263"/>
      <c r="G898" s="31" t="s">
        <v>663</v>
      </c>
      <c r="H898" s="31" t="s">
        <v>663</v>
      </c>
      <c r="I898" s="31" t="s">
        <v>156</v>
      </c>
      <c r="J898" s="31" t="s">
        <v>156</v>
      </c>
      <c r="K898" s="31" t="s">
        <v>156</v>
      </c>
      <c r="L898" s="31" t="s">
        <v>156</v>
      </c>
      <c r="M898" s="31" t="s">
        <v>156</v>
      </c>
      <c r="N898" s="31" t="s">
        <v>663</v>
      </c>
      <c r="O898" s="31" t="s">
        <v>156</v>
      </c>
      <c r="P898" s="31" t="s">
        <v>156</v>
      </c>
      <c r="Q898" s="31" t="s">
        <v>156</v>
      </c>
      <c r="R898" s="31" t="s">
        <v>156</v>
      </c>
      <c r="S898" s="165" t="s">
        <v>156</v>
      </c>
      <c r="T898" s="31">
        <v>0</v>
      </c>
      <c r="U898" s="31" t="s">
        <v>156</v>
      </c>
    </row>
    <row r="899" spans="1:21" s="16" customFormat="1" ht="13.5" customHeight="1">
      <c r="A899" s="25"/>
      <c r="B899" s="26"/>
      <c r="C899" s="27"/>
      <c r="D899" s="27"/>
      <c r="E899" s="264"/>
      <c r="F899" s="265"/>
      <c r="G899" s="29">
        <v>1268.97</v>
      </c>
      <c r="H899" s="29">
        <v>1268.97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1268.97</v>
      </c>
      <c r="O899" s="29">
        <v>0</v>
      </c>
      <c r="P899" s="29">
        <v>0</v>
      </c>
      <c r="Q899" s="29">
        <v>0</v>
      </c>
      <c r="R899" s="29">
        <v>0</v>
      </c>
      <c r="S899" s="28">
        <v>0</v>
      </c>
      <c r="T899" s="29">
        <v>0</v>
      </c>
      <c r="U899" s="29">
        <v>0</v>
      </c>
    </row>
    <row r="900" spans="1:21" ht="13.5" customHeight="1">
      <c r="A900" s="260"/>
      <c r="B900" s="261"/>
      <c r="C900" s="20"/>
      <c r="D900" s="20" t="s">
        <v>664</v>
      </c>
      <c r="E900" s="262" t="s">
        <v>50</v>
      </c>
      <c r="F900" s="263"/>
      <c r="G900" s="31" t="s">
        <v>665</v>
      </c>
      <c r="H900" s="31" t="s">
        <v>665</v>
      </c>
      <c r="I900" s="31" t="s">
        <v>156</v>
      </c>
      <c r="J900" s="31" t="s">
        <v>156</v>
      </c>
      <c r="K900" s="31" t="s">
        <v>156</v>
      </c>
      <c r="L900" s="31" t="s">
        <v>156</v>
      </c>
      <c r="M900" s="31" t="s">
        <v>156</v>
      </c>
      <c r="N900" s="31" t="s">
        <v>665</v>
      </c>
      <c r="O900" s="31" t="s">
        <v>156</v>
      </c>
      <c r="P900" s="31" t="s">
        <v>156</v>
      </c>
      <c r="Q900" s="31" t="s">
        <v>156</v>
      </c>
      <c r="R900" s="31" t="s">
        <v>156</v>
      </c>
      <c r="S900" s="165" t="s">
        <v>156</v>
      </c>
      <c r="T900" s="31">
        <v>0</v>
      </c>
      <c r="U900" s="31" t="s">
        <v>156</v>
      </c>
    </row>
    <row r="901" spans="1:21" s="16" customFormat="1" ht="13.5" customHeight="1">
      <c r="A901" s="25"/>
      <c r="B901" s="26"/>
      <c r="C901" s="27"/>
      <c r="D901" s="27"/>
      <c r="E901" s="264"/>
      <c r="F901" s="265"/>
      <c r="G901" s="29">
        <v>24778.92</v>
      </c>
      <c r="H901" s="29">
        <v>24778.92</v>
      </c>
      <c r="I901" s="29">
        <v>0</v>
      </c>
      <c r="J901" s="29">
        <v>0</v>
      </c>
      <c r="K901" s="29">
        <v>0</v>
      </c>
      <c r="L901" s="29">
        <v>0</v>
      </c>
      <c r="M901" s="29">
        <v>0</v>
      </c>
      <c r="N901" s="29">
        <v>24778.92</v>
      </c>
      <c r="O901" s="29">
        <v>0</v>
      </c>
      <c r="P901" s="29">
        <v>0</v>
      </c>
      <c r="Q901" s="29">
        <v>0</v>
      </c>
      <c r="R901" s="29">
        <v>0</v>
      </c>
      <c r="S901" s="28">
        <v>0</v>
      </c>
      <c r="T901" s="29">
        <v>0</v>
      </c>
      <c r="U901" s="29">
        <v>0</v>
      </c>
    </row>
    <row r="902" spans="1:21" ht="13.5" customHeight="1">
      <c r="A902" s="260"/>
      <c r="B902" s="261"/>
      <c r="C902" s="20"/>
      <c r="D902" s="20" t="s">
        <v>666</v>
      </c>
      <c r="E902" s="262" t="s">
        <v>50</v>
      </c>
      <c r="F902" s="263"/>
      <c r="G902" s="31" t="s">
        <v>667</v>
      </c>
      <c r="H902" s="31" t="s">
        <v>667</v>
      </c>
      <c r="I902" s="31" t="s">
        <v>156</v>
      </c>
      <c r="J902" s="31" t="s">
        <v>156</v>
      </c>
      <c r="K902" s="31" t="s">
        <v>156</v>
      </c>
      <c r="L902" s="31" t="s">
        <v>156</v>
      </c>
      <c r="M902" s="31" t="s">
        <v>156</v>
      </c>
      <c r="N902" s="31" t="s">
        <v>667</v>
      </c>
      <c r="O902" s="31" t="s">
        <v>156</v>
      </c>
      <c r="P902" s="31" t="s">
        <v>156</v>
      </c>
      <c r="Q902" s="31" t="s">
        <v>156</v>
      </c>
      <c r="R902" s="31" t="s">
        <v>156</v>
      </c>
      <c r="S902" s="165" t="s">
        <v>156</v>
      </c>
      <c r="T902" s="31">
        <v>0</v>
      </c>
      <c r="U902" s="31" t="s">
        <v>156</v>
      </c>
    </row>
    <row r="903" spans="1:21" s="16" customFormat="1" ht="13.5" customHeight="1">
      <c r="A903" s="25"/>
      <c r="B903" s="26"/>
      <c r="C903" s="27"/>
      <c r="D903" s="27"/>
      <c r="E903" s="264"/>
      <c r="F903" s="265"/>
      <c r="G903" s="29">
        <v>1304.13</v>
      </c>
      <c r="H903" s="29">
        <v>1304.13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1304.13</v>
      </c>
      <c r="O903" s="29">
        <v>0</v>
      </c>
      <c r="P903" s="29">
        <v>0</v>
      </c>
      <c r="Q903" s="29">
        <v>0</v>
      </c>
      <c r="R903" s="29">
        <v>0</v>
      </c>
      <c r="S903" s="28">
        <v>0</v>
      </c>
      <c r="T903" s="29">
        <v>0</v>
      </c>
      <c r="U903" s="29">
        <v>0</v>
      </c>
    </row>
    <row r="904" spans="1:21" ht="13.5" customHeight="1">
      <c r="A904" s="259" t="s">
        <v>991</v>
      </c>
      <c r="B904" s="259"/>
      <c r="C904" s="259"/>
      <c r="D904" s="259"/>
      <c r="E904" s="259"/>
      <c r="F904" s="259"/>
      <c r="G904" s="24" t="s">
        <v>992</v>
      </c>
      <c r="H904" s="24" t="s">
        <v>993</v>
      </c>
      <c r="I904" s="24" t="s">
        <v>994</v>
      </c>
      <c r="J904" s="24" t="s">
        <v>995</v>
      </c>
      <c r="K904" s="24" t="s">
        <v>996</v>
      </c>
      <c r="L904" s="24" t="s">
        <v>997</v>
      </c>
      <c r="M904" s="24" t="s">
        <v>998</v>
      </c>
      <c r="N904" s="24" t="s">
        <v>668</v>
      </c>
      <c r="O904" s="24" t="s">
        <v>156</v>
      </c>
      <c r="P904" s="24" t="s">
        <v>819</v>
      </c>
      <c r="Q904" s="24" t="s">
        <v>999</v>
      </c>
      <c r="R904" s="24">
        <v>4630235</v>
      </c>
      <c r="S904" s="166" t="s">
        <v>1000</v>
      </c>
      <c r="T904" s="257">
        <f>SUM(T830,T790,T736,T720,T704,T598,T540,T330,T324,T316,T306,T222,T216,T204,T94,T76,T58,T36,T24,T8)</f>
        <v>300000</v>
      </c>
      <c r="U904" s="24" t="s">
        <v>156</v>
      </c>
    </row>
    <row r="905" spans="1:21" s="16" customFormat="1" ht="12.75">
      <c r="A905" s="258" t="s">
        <v>1001</v>
      </c>
      <c r="B905" s="258"/>
      <c r="C905" s="258"/>
      <c r="D905" s="258"/>
      <c r="E905" s="258"/>
      <c r="F905" s="258"/>
      <c r="G905" s="32">
        <f aca="true" t="shared" si="71" ref="G905:U905">SUM(G831,G791,G737,G721,G705,G599,G541,G331,G325,G317,G307,G223,G217,G205,G95,G77,G59,G37,G25,G9)</f>
        <v>17871010.59</v>
      </c>
      <c r="H905" s="32">
        <f t="shared" si="71"/>
        <v>15773303.509999998</v>
      </c>
      <c r="I905" s="32">
        <f t="shared" si="71"/>
        <v>11614944.700000001</v>
      </c>
      <c r="J905" s="32">
        <f t="shared" si="71"/>
        <v>8001752.99</v>
      </c>
      <c r="K905" s="32">
        <f t="shared" si="71"/>
        <v>3613191.709999999</v>
      </c>
      <c r="L905" s="32">
        <f t="shared" si="71"/>
        <v>1052333.16</v>
      </c>
      <c r="M905" s="32">
        <f t="shared" si="71"/>
        <v>2722836.96</v>
      </c>
      <c r="N905" s="32">
        <f t="shared" si="71"/>
        <v>141664.6</v>
      </c>
      <c r="O905" s="32">
        <f t="shared" si="71"/>
        <v>0</v>
      </c>
      <c r="P905" s="32">
        <f t="shared" si="71"/>
        <v>241524.09</v>
      </c>
      <c r="Q905" s="32">
        <f t="shared" si="71"/>
        <v>2097707.0799999996</v>
      </c>
      <c r="R905" s="32">
        <f t="shared" si="71"/>
        <v>2097707.0799999996</v>
      </c>
      <c r="S905" s="32">
        <f t="shared" si="71"/>
        <v>2024574.4</v>
      </c>
      <c r="T905" s="33">
        <f>SUM(T831,T791,T737,T721,T705,T599,T541,T331,T325,T317,T307,T223,T217,T205,T95,T77,T59,T37,T25,T9)</f>
        <v>0</v>
      </c>
      <c r="U905" s="32">
        <f t="shared" si="71"/>
        <v>0</v>
      </c>
    </row>
    <row r="906" spans="1:21" ht="12.75">
      <c r="A906" s="258" t="s">
        <v>1002</v>
      </c>
      <c r="B906" s="258"/>
      <c r="C906" s="258"/>
      <c r="D906" s="258"/>
      <c r="E906" s="258"/>
      <c r="F906" s="258"/>
      <c r="G906" s="34">
        <f>G905/G904</f>
        <v>0.5016425855818558</v>
      </c>
      <c r="H906" s="34">
        <f aca="true" t="shared" si="72" ref="H906:T906">H905/H904</f>
        <v>0.5138762323279236</v>
      </c>
      <c r="I906" s="34">
        <f t="shared" si="72"/>
        <v>0.5140902199657127</v>
      </c>
      <c r="J906" s="34">
        <f t="shared" si="72"/>
        <v>0.5154350900515832</v>
      </c>
      <c r="K906" s="34">
        <f t="shared" si="72"/>
        <v>0.5111367159461383</v>
      </c>
      <c r="L906" s="34">
        <f t="shared" si="72"/>
        <v>0.5137570356816281</v>
      </c>
      <c r="M906" s="34">
        <f t="shared" si="72"/>
        <v>0.507269678696304</v>
      </c>
      <c r="N906" s="34">
        <f t="shared" si="72"/>
        <v>0.7566987511617721</v>
      </c>
      <c r="O906" s="34" t="s">
        <v>1003</v>
      </c>
      <c r="P906" s="34">
        <f t="shared" si="72"/>
        <v>0.48460473039402563</v>
      </c>
      <c r="Q906" s="34">
        <f t="shared" si="72"/>
        <v>0.42547811209810477</v>
      </c>
      <c r="R906" s="34">
        <f t="shared" si="72"/>
        <v>0.4530454890518515</v>
      </c>
      <c r="S906" s="34">
        <f t="shared" si="72"/>
        <v>0.8161707538205828</v>
      </c>
      <c r="T906" s="34">
        <f t="shared" si="72"/>
        <v>0</v>
      </c>
      <c r="U906" s="34" t="s">
        <v>1003</v>
      </c>
    </row>
  </sheetData>
  <sheetProtection/>
  <mergeCells count="923">
    <mergeCell ref="A1:B6"/>
    <mergeCell ref="C1:C6"/>
    <mergeCell ref="D1:D6"/>
    <mergeCell ref="E1:F6"/>
    <mergeCell ref="G1:G6"/>
    <mergeCell ref="H1:U1"/>
    <mergeCell ref="H2:H6"/>
    <mergeCell ref="I2:P3"/>
    <mergeCell ref="Q2:Q6"/>
    <mergeCell ref="R2:U2"/>
    <mergeCell ref="T3:T6"/>
    <mergeCell ref="U3:U6"/>
    <mergeCell ref="I4:I6"/>
    <mergeCell ref="J4:K5"/>
    <mergeCell ref="L4:L6"/>
    <mergeCell ref="M4:M6"/>
    <mergeCell ref="N4:N6"/>
    <mergeCell ref="O4:O6"/>
    <mergeCell ref="A10:B10"/>
    <mergeCell ref="E10:F11"/>
    <mergeCell ref="A8:B8"/>
    <mergeCell ref="E8:F9"/>
    <mergeCell ref="P4:P6"/>
    <mergeCell ref="S5:S6"/>
    <mergeCell ref="A7:B7"/>
    <mergeCell ref="E7:F7"/>
    <mergeCell ref="R3:R6"/>
    <mergeCell ref="S3:S4"/>
    <mergeCell ref="A16:B16"/>
    <mergeCell ref="E16:F17"/>
    <mergeCell ref="A14:B14"/>
    <mergeCell ref="E14:F15"/>
    <mergeCell ref="A12:B12"/>
    <mergeCell ref="E12:F13"/>
    <mergeCell ref="A22:B22"/>
    <mergeCell ref="E22:F23"/>
    <mergeCell ref="A20:B20"/>
    <mergeCell ref="E20:F21"/>
    <mergeCell ref="A18:B18"/>
    <mergeCell ref="E18:F19"/>
    <mergeCell ref="A28:B28"/>
    <mergeCell ref="E28:F29"/>
    <mergeCell ref="A26:B26"/>
    <mergeCell ref="E26:F27"/>
    <mergeCell ref="A24:B24"/>
    <mergeCell ref="E24:F25"/>
    <mergeCell ref="A34:B34"/>
    <mergeCell ref="E34:F35"/>
    <mergeCell ref="A32:B32"/>
    <mergeCell ref="E32:F33"/>
    <mergeCell ref="A30:B30"/>
    <mergeCell ref="E30:F31"/>
    <mergeCell ref="A40:B40"/>
    <mergeCell ref="E40:F41"/>
    <mergeCell ref="A38:B38"/>
    <mergeCell ref="E38:F39"/>
    <mergeCell ref="A36:B36"/>
    <mergeCell ref="E36:F37"/>
    <mergeCell ref="A46:B46"/>
    <mergeCell ref="E46:F47"/>
    <mergeCell ref="A44:B44"/>
    <mergeCell ref="E44:F45"/>
    <mergeCell ref="A42:B42"/>
    <mergeCell ref="E42:F43"/>
    <mergeCell ref="A52:B52"/>
    <mergeCell ref="E52:F53"/>
    <mergeCell ref="A50:B50"/>
    <mergeCell ref="E50:F51"/>
    <mergeCell ref="A48:B48"/>
    <mergeCell ref="E48:F49"/>
    <mergeCell ref="A58:B58"/>
    <mergeCell ref="E58:F59"/>
    <mergeCell ref="A56:B56"/>
    <mergeCell ref="E56:F57"/>
    <mergeCell ref="A54:B54"/>
    <mergeCell ref="E54:F55"/>
    <mergeCell ref="A64:B64"/>
    <mergeCell ref="E64:F65"/>
    <mergeCell ref="A62:B62"/>
    <mergeCell ref="E62:F63"/>
    <mergeCell ref="A60:B60"/>
    <mergeCell ref="E60:F61"/>
    <mergeCell ref="A70:B70"/>
    <mergeCell ref="E70:F71"/>
    <mergeCell ref="A68:B68"/>
    <mergeCell ref="E68:F69"/>
    <mergeCell ref="A66:B66"/>
    <mergeCell ref="E66:F67"/>
    <mergeCell ref="A76:B76"/>
    <mergeCell ref="E76:F77"/>
    <mergeCell ref="A74:B74"/>
    <mergeCell ref="E74:F75"/>
    <mergeCell ref="A72:B72"/>
    <mergeCell ref="E72:F73"/>
    <mergeCell ref="A82:B82"/>
    <mergeCell ref="E82:F83"/>
    <mergeCell ref="A80:B80"/>
    <mergeCell ref="E80:F81"/>
    <mergeCell ref="A78:B78"/>
    <mergeCell ref="E78:F79"/>
    <mergeCell ref="A88:B88"/>
    <mergeCell ref="E88:F89"/>
    <mergeCell ref="A86:B86"/>
    <mergeCell ref="E86:F87"/>
    <mergeCell ref="A84:B84"/>
    <mergeCell ref="E84:F85"/>
    <mergeCell ref="A94:B94"/>
    <mergeCell ref="E94:F95"/>
    <mergeCell ref="A92:B92"/>
    <mergeCell ref="E92:F93"/>
    <mergeCell ref="A90:B90"/>
    <mergeCell ref="E90:F91"/>
    <mergeCell ref="A100:B100"/>
    <mergeCell ref="E100:F101"/>
    <mergeCell ref="A98:B98"/>
    <mergeCell ref="E98:F99"/>
    <mergeCell ref="A96:B96"/>
    <mergeCell ref="E96:F97"/>
    <mergeCell ref="A106:B106"/>
    <mergeCell ref="E106:F107"/>
    <mergeCell ref="A104:B104"/>
    <mergeCell ref="E104:F105"/>
    <mergeCell ref="A102:B102"/>
    <mergeCell ref="E102:F103"/>
    <mergeCell ref="A112:B112"/>
    <mergeCell ref="E112:F113"/>
    <mergeCell ref="A110:B110"/>
    <mergeCell ref="E110:F111"/>
    <mergeCell ref="A108:B108"/>
    <mergeCell ref="E108:F109"/>
    <mergeCell ref="A118:B118"/>
    <mergeCell ref="E118:F119"/>
    <mergeCell ref="A116:B116"/>
    <mergeCell ref="E116:F117"/>
    <mergeCell ref="A114:B114"/>
    <mergeCell ref="E114:F115"/>
    <mergeCell ref="A124:B124"/>
    <mergeCell ref="E124:F125"/>
    <mergeCell ref="A122:B122"/>
    <mergeCell ref="E122:F123"/>
    <mergeCell ref="A120:B120"/>
    <mergeCell ref="E120:F121"/>
    <mergeCell ref="A130:B130"/>
    <mergeCell ref="E130:F131"/>
    <mergeCell ref="A128:B128"/>
    <mergeCell ref="E128:F129"/>
    <mergeCell ref="A126:B126"/>
    <mergeCell ref="E126:F127"/>
    <mergeCell ref="A136:B136"/>
    <mergeCell ref="E136:F137"/>
    <mergeCell ref="A134:B134"/>
    <mergeCell ref="E134:F135"/>
    <mergeCell ref="A132:B132"/>
    <mergeCell ref="E132:F133"/>
    <mergeCell ref="A142:B142"/>
    <mergeCell ref="E142:F143"/>
    <mergeCell ref="A140:B140"/>
    <mergeCell ref="E140:F141"/>
    <mergeCell ref="A138:B138"/>
    <mergeCell ref="E138:F139"/>
    <mergeCell ref="A148:B148"/>
    <mergeCell ref="E148:F149"/>
    <mergeCell ref="A146:B146"/>
    <mergeCell ref="E146:F147"/>
    <mergeCell ref="A144:B144"/>
    <mergeCell ref="E144:F145"/>
    <mergeCell ref="A154:B154"/>
    <mergeCell ref="E154:F155"/>
    <mergeCell ref="A152:B152"/>
    <mergeCell ref="E152:F153"/>
    <mergeCell ref="A150:B150"/>
    <mergeCell ref="E150:F151"/>
    <mergeCell ref="A160:B160"/>
    <mergeCell ref="E160:F161"/>
    <mergeCell ref="A158:B158"/>
    <mergeCell ref="E158:F159"/>
    <mergeCell ref="A156:B156"/>
    <mergeCell ref="E156:F157"/>
    <mergeCell ref="A166:B166"/>
    <mergeCell ref="E166:F167"/>
    <mergeCell ref="A164:B164"/>
    <mergeCell ref="E164:F165"/>
    <mergeCell ref="A162:B162"/>
    <mergeCell ref="E162:F163"/>
    <mergeCell ref="A172:B172"/>
    <mergeCell ref="E172:F173"/>
    <mergeCell ref="A170:B170"/>
    <mergeCell ref="E170:F171"/>
    <mergeCell ref="A168:B168"/>
    <mergeCell ref="E168:F169"/>
    <mergeCell ref="A178:B178"/>
    <mergeCell ref="E178:F179"/>
    <mergeCell ref="A176:B176"/>
    <mergeCell ref="E176:F177"/>
    <mergeCell ref="A174:B174"/>
    <mergeCell ref="E174:F175"/>
    <mergeCell ref="A184:B184"/>
    <mergeCell ref="E184:F185"/>
    <mergeCell ref="A182:B182"/>
    <mergeCell ref="E182:F183"/>
    <mergeCell ref="A180:B180"/>
    <mergeCell ref="E180:F181"/>
    <mergeCell ref="A190:B190"/>
    <mergeCell ref="E190:F191"/>
    <mergeCell ref="A188:B188"/>
    <mergeCell ref="E188:F189"/>
    <mergeCell ref="A186:B186"/>
    <mergeCell ref="E186:F187"/>
    <mergeCell ref="A196:B196"/>
    <mergeCell ref="E196:F197"/>
    <mergeCell ref="A194:B194"/>
    <mergeCell ref="E194:F195"/>
    <mergeCell ref="A192:B192"/>
    <mergeCell ref="E192:F193"/>
    <mergeCell ref="A202:B202"/>
    <mergeCell ref="E202:F203"/>
    <mergeCell ref="A200:B200"/>
    <mergeCell ref="E200:F201"/>
    <mergeCell ref="A198:B198"/>
    <mergeCell ref="E198:F199"/>
    <mergeCell ref="A208:B208"/>
    <mergeCell ref="E208:F209"/>
    <mergeCell ref="A206:B206"/>
    <mergeCell ref="E206:F207"/>
    <mergeCell ref="A204:B204"/>
    <mergeCell ref="E204:F205"/>
    <mergeCell ref="A214:B214"/>
    <mergeCell ref="E214:F215"/>
    <mergeCell ref="A212:B212"/>
    <mergeCell ref="E212:F213"/>
    <mergeCell ref="A210:B210"/>
    <mergeCell ref="E210:F211"/>
    <mergeCell ref="A220:B220"/>
    <mergeCell ref="E220:F221"/>
    <mergeCell ref="A218:B218"/>
    <mergeCell ref="E218:F219"/>
    <mergeCell ref="A216:B216"/>
    <mergeCell ref="E216:F217"/>
    <mergeCell ref="A226:B226"/>
    <mergeCell ref="E226:F227"/>
    <mergeCell ref="A222:B222"/>
    <mergeCell ref="E222:F223"/>
    <mergeCell ref="A224:B224"/>
    <mergeCell ref="E224:F225"/>
    <mergeCell ref="A232:B232"/>
    <mergeCell ref="E232:F233"/>
    <mergeCell ref="A230:B230"/>
    <mergeCell ref="E230:F231"/>
    <mergeCell ref="A228:B228"/>
    <mergeCell ref="E228:F229"/>
    <mergeCell ref="A238:B238"/>
    <mergeCell ref="E238:F239"/>
    <mergeCell ref="A236:B236"/>
    <mergeCell ref="E236:F237"/>
    <mergeCell ref="A234:B234"/>
    <mergeCell ref="E234:F235"/>
    <mergeCell ref="A244:B244"/>
    <mergeCell ref="E244:F245"/>
    <mergeCell ref="A242:B242"/>
    <mergeCell ref="E242:F243"/>
    <mergeCell ref="A240:B240"/>
    <mergeCell ref="E240:F241"/>
    <mergeCell ref="A250:B250"/>
    <mergeCell ref="E250:F251"/>
    <mergeCell ref="A248:B248"/>
    <mergeCell ref="E248:F249"/>
    <mergeCell ref="A246:B246"/>
    <mergeCell ref="E246:F247"/>
    <mergeCell ref="A256:B256"/>
    <mergeCell ref="E256:F257"/>
    <mergeCell ref="A254:B254"/>
    <mergeCell ref="E254:F255"/>
    <mergeCell ref="A252:B252"/>
    <mergeCell ref="E252:F253"/>
    <mergeCell ref="A262:B262"/>
    <mergeCell ref="E262:F263"/>
    <mergeCell ref="A260:B260"/>
    <mergeCell ref="E260:F261"/>
    <mergeCell ref="A258:B258"/>
    <mergeCell ref="E258:F259"/>
    <mergeCell ref="A268:B268"/>
    <mergeCell ref="E268:F269"/>
    <mergeCell ref="A266:B266"/>
    <mergeCell ref="E266:F267"/>
    <mergeCell ref="A264:B264"/>
    <mergeCell ref="E264:F265"/>
    <mergeCell ref="A274:B274"/>
    <mergeCell ref="E274:F275"/>
    <mergeCell ref="A272:B272"/>
    <mergeCell ref="E272:F273"/>
    <mergeCell ref="A270:B270"/>
    <mergeCell ref="E270:F271"/>
    <mergeCell ref="A280:B280"/>
    <mergeCell ref="E280:F281"/>
    <mergeCell ref="A278:B278"/>
    <mergeCell ref="E278:F279"/>
    <mergeCell ref="A276:B276"/>
    <mergeCell ref="E276:F277"/>
    <mergeCell ref="A286:B286"/>
    <mergeCell ref="E286:F287"/>
    <mergeCell ref="A284:B284"/>
    <mergeCell ref="E284:F285"/>
    <mergeCell ref="A282:B282"/>
    <mergeCell ref="E282:F283"/>
    <mergeCell ref="A292:B292"/>
    <mergeCell ref="E292:F293"/>
    <mergeCell ref="A290:B290"/>
    <mergeCell ref="E290:F291"/>
    <mergeCell ref="A288:B288"/>
    <mergeCell ref="E288:F289"/>
    <mergeCell ref="A298:B298"/>
    <mergeCell ref="E298:F299"/>
    <mergeCell ref="A296:B296"/>
    <mergeCell ref="E296:F297"/>
    <mergeCell ref="A294:B294"/>
    <mergeCell ref="E294:F295"/>
    <mergeCell ref="A304:B304"/>
    <mergeCell ref="E304:F305"/>
    <mergeCell ref="A302:B302"/>
    <mergeCell ref="E302:F303"/>
    <mergeCell ref="A300:B300"/>
    <mergeCell ref="E300:F301"/>
    <mergeCell ref="A310:B310"/>
    <mergeCell ref="E310:F311"/>
    <mergeCell ref="A308:B308"/>
    <mergeCell ref="E308:F309"/>
    <mergeCell ref="A306:B306"/>
    <mergeCell ref="E306:F307"/>
    <mergeCell ref="A316:B316"/>
    <mergeCell ref="E316:F317"/>
    <mergeCell ref="A314:B314"/>
    <mergeCell ref="E314:F315"/>
    <mergeCell ref="A312:B312"/>
    <mergeCell ref="E312:F313"/>
    <mergeCell ref="A322:B322"/>
    <mergeCell ref="E322:F323"/>
    <mergeCell ref="A320:B320"/>
    <mergeCell ref="E320:F321"/>
    <mergeCell ref="A318:B318"/>
    <mergeCell ref="E318:F319"/>
    <mergeCell ref="A328:B328"/>
    <mergeCell ref="E328:F329"/>
    <mergeCell ref="A326:B326"/>
    <mergeCell ref="E326:F327"/>
    <mergeCell ref="A324:B324"/>
    <mergeCell ref="E324:F325"/>
    <mergeCell ref="A334:B334"/>
    <mergeCell ref="E334:F335"/>
    <mergeCell ref="A332:B332"/>
    <mergeCell ref="E332:F333"/>
    <mergeCell ref="A330:B330"/>
    <mergeCell ref="E330:F331"/>
    <mergeCell ref="A340:B340"/>
    <mergeCell ref="E340:F341"/>
    <mergeCell ref="A338:B338"/>
    <mergeCell ref="E338:F339"/>
    <mergeCell ref="A336:B336"/>
    <mergeCell ref="E336:F337"/>
    <mergeCell ref="A346:B346"/>
    <mergeCell ref="E346:F347"/>
    <mergeCell ref="A344:B344"/>
    <mergeCell ref="E344:F345"/>
    <mergeCell ref="A342:B342"/>
    <mergeCell ref="E342:F343"/>
    <mergeCell ref="A352:B352"/>
    <mergeCell ref="E352:F353"/>
    <mergeCell ref="A350:B350"/>
    <mergeCell ref="E350:F351"/>
    <mergeCell ref="A348:B348"/>
    <mergeCell ref="E348:F349"/>
    <mergeCell ref="A358:B358"/>
    <mergeCell ref="E358:F359"/>
    <mergeCell ref="A356:B356"/>
    <mergeCell ref="E356:F357"/>
    <mergeCell ref="A354:B354"/>
    <mergeCell ref="E354:F355"/>
    <mergeCell ref="A364:B364"/>
    <mergeCell ref="E364:F365"/>
    <mergeCell ref="A362:B362"/>
    <mergeCell ref="E362:F363"/>
    <mergeCell ref="A360:B360"/>
    <mergeCell ref="E360:F361"/>
    <mergeCell ref="A370:B370"/>
    <mergeCell ref="E370:F371"/>
    <mergeCell ref="A368:B368"/>
    <mergeCell ref="E368:F369"/>
    <mergeCell ref="A366:B366"/>
    <mergeCell ref="E366:F367"/>
    <mergeCell ref="A376:B376"/>
    <mergeCell ref="E376:F377"/>
    <mergeCell ref="A374:B374"/>
    <mergeCell ref="E374:F375"/>
    <mergeCell ref="A372:B372"/>
    <mergeCell ref="E372:F373"/>
    <mergeCell ref="A382:B382"/>
    <mergeCell ref="E382:F383"/>
    <mergeCell ref="A380:B380"/>
    <mergeCell ref="E380:F381"/>
    <mergeCell ref="A378:B378"/>
    <mergeCell ref="E378:F379"/>
    <mergeCell ref="A388:B388"/>
    <mergeCell ref="E388:F389"/>
    <mergeCell ref="A386:B386"/>
    <mergeCell ref="E386:F387"/>
    <mergeCell ref="A384:B384"/>
    <mergeCell ref="E384:F385"/>
    <mergeCell ref="A394:B394"/>
    <mergeCell ref="E394:F395"/>
    <mergeCell ref="A392:B392"/>
    <mergeCell ref="E392:F393"/>
    <mergeCell ref="A390:B390"/>
    <mergeCell ref="E390:F391"/>
    <mergeCell ref="A400:B400"/>
    <mergeCell ref="E400:F401"/>
    <mergeCell ref="A398:B398"/>
    <mergeCell ref="E398:F399"/>
    <mergeCell ref="A396:B396"/>
    <mergeCell ref="E396:F397"/>
    <mergeCell ref="A406:B406"/>
    <mergeCell ref="E406:F407"/>
    <mergeCell ref="A404:B404"/>
    <mergeCell ref="E404:F405"/>
    <mergeCell ref="A402:B402"/>
    <mergeCell ref="E402:F403"/>
    <mergeCell ref="A412:B412"/>
    <mergeCell ref="E412:F413"/>
    <mergeCell ref="A410:B410"/>
    <mergeCell ref="E410:F411"/>
    <mergeCell ref="A408:B408"/>
    <mergeCell ref="E408:F409"/>
    <mergeCell ref="A418:B418"/>
    <mergeCell ref="E418:F419"/>
    <mergeCell ref="A416:B416"/>
    <mergeCell ref="E416:F417"/>
    <mergeCell ref="A414:B414"/>
    <mergeCell ref="E414:F415"/>
    <mergeCell ref="A424:B424"/>
    <mergeCell ref="E424:F425"/>
    <mergeCell ref="A422:B422"/>
    <mergeCell ref="E422:F423"/>
    <mergeCell ref="A420:B420"/>
    <mergeCell ref="E420:F421"/>
    <mergeCell ref="A430:B430"/>
    <mergeCell ref="E430:F431"/>
    <mergeCell ref="A428:B428"/>
    <mergeCell ref="E428:F429"/>
    <mergeCell ref="A426:B426"/>
    <mergeCell ref="E426:F427"/>
    <mergeCell ref="A436:B436"/>
    <mergeCell ref="E436:F437"/>
    <mergeCell ref="A434:B434"/>
    <mergeCell ref="E434:F435"/>
    <mergeCell ref="A432:B432"/>
    <mergeCell ref="E432:F433"/>
    <mergeCell ref="A442:B442"/>
    <mergeCell ref="E442:F443"/>
    <mergeCell ref="A440:B440"/>
    <mergeCell ref="E440:F441"/>
    <mergeCell ref="A438:B438"/>
    <mergeCell ref="E438:F439"/>
    <mergeCell ref="A448:B448"/>
    <mergeCell ref="E448:F449"/>
    <mergeCell ref="A446:B446"/>
    <mergeCell ref="E446:F447"/>
    <mergeCell ref="A444:B444"/>
    <mergeCell ref="E444:F445"/>
    <mergeCell ref="A454:B454"/>
    <mergeCell ref="E454:F455"/>
    <mergeCell ref="A452:B452"/>
    <mergeCell ref="E452:F453"/>
    <mergeCell ref="A450:B450"/>
    <mergeCell ref="E450:F451"/>
    <mergeCell ref="A460:B460"/>
    <mergeCell ref="E460:F461"/>
    <mergeCell ref="A458:B458"/>
    <mergeCell ref="E458:F459"/>
    <mergeCell ref="A456:B456"/>
    <mergeCell ref="E456:F457"/>
    <mergeCell ref="A466:B466"/>
    <mergeCell ref="E466:F467"/>
    <mergeCell ref="A464:B464"/>
    <mergeCell ref="E464:F465"/>
    <mergeCell ref="A462:B462"/>
    <mergeCell ref="E462:F463"/>
    <mergeCell ref="A472:B472"/>
    <mergeCell ref="E472:F473"/>
    <mergeCell ref="A470:B470"/>
    <mergeCell ref="E470:F471"/>
    <mergeCell ref="A468:B468"/>
    <mergeCell ref="E468:F469"/>
    <mergeCell ref="A478:B478"/>
    <mergeCell ref="E478:F479"/>
    <mergeCell ref="A476:B476"/>
    <mergeCell ref="E476:F477"/>
    <mergeCell ref="A474:B474"/>
    <mergeCell ref="E474:F475"/>
    <mergeCell ref="A484:B484"/>
    <mergeCell ref="E484:F485"/>
    <mergeCell ref="A482:B482"/>
    <mergeCell ref="E482:F483"/>
    <mergeCell ref="A480:B480"/>
    <mergeCell ref="E480:F481"/>
    <mergeCell ref="A490:B490"/>
    <mergeCell ref="E490:F491"/>
    <mergeCell ref="A488:B488"/>
    <mergeCell ref="E488:F489"/>
    <mergeCell ref="A486:B486"/>
    <mergeCell ref="E486:F487"/>
    <mergeCell ref="A496:B496"/>
    <mergeCell ref="E496:F497"/>
    <mergeCell ref="A494:B494"/>
    <mergeCell ref="E494:F495"/>
    <mergeCell ref="A492:B492"/>
    <mergeCell ref="E492:F493"/>
    <mergeCell ref="A502:B502"/>
    <mergeCell ref="E502:F503"/>
    <mergeCell ref="A500:B500"/>
    <mergeCell ref="E500:F501"/>
    <mergeCell ref="A498:B498"/>
    <mergeCell ref="E498:F499"/>
    <mergeCell ref="A508:B508"/>
    <mergeCell ref="E508:F509"/>
    <mergeCell ref="A506:B506"/>
    <mergeCell ref="E506:F507"/>
    <mergeCell ref="A504:B504"/>
    <mergeCell ref="E504:F505"/>
    <mergeCell ref="A514:B514"/>
    <mergeCell ref="E514:F515"/>
    <mergeCell ref="A512:B512"/>
    <mergeCell ref="E512:F513"/>
    <mergeCell ref="A510:B510"/>
    <mergeCell ref="E510:F511"/>
    <mergeCell ref="A520:B520"/>
    <mergeCell ref="E520:F521"/>
    <mergeCell ref="A518:B518"/>
    <mergeCell ref="E518:F519"/>
    <mergeCell ref="A516:B516"/>
    <mergeCell ref="E516:F517"/>
    <mergeCell ref="A526:B526"/>
    <mergeCell ref="E526:F527"/>
    <mergeCell ref="A524:B524"/>
    <mergeCell ref="E524:F525"/>
    <mergeCell ref="A522:B522"/>
    <mergeCell ref="E522:F523"/>
    <mergeCell ref="A532:B532"/>
    <mergeCell ref="E532:F533"/>
    <mergeCell ref="A530:B530"/>
    <mergeCell ref="E530:F531"/>
    <mergeCell ref="A528:B528"/>
    <mergeCell ref="E528:F529"/>
    <mergeCell ref="A538:B538"/>
    <mergeCell ref="E538:F539"/>
    <mergeCell ref="A536:B536"/>
    <mergeCell ref="E536:F537"/>
    <mergeCell ref="A534:B534"/>
    <mergeCell ref="E534:F535"/>
    <mergeCell ref="A544:B544"/>
    <mergeCell ref="E544:F545"/>
    <mergeCell ref="A542:B542"/>
    <mergeCell ref="E542:F543"/>
    <mergeCell ref="A540:B540"/>
    <mergeCell ref="E540:F541"/>
    <mergeCell ref="A550:B550"/>
    <mergeCell ref="E550:F551"/>
    <mergeCell ref="A548:B548"/>
    <mergeCell ref="E548:F549"/>
    <mergeCell ref="A546:B546"/>
    <mergeCell ref="E546:F547"/>
    <mergeCell ref="A556:B556"/>
    <mergeCell ref="E556:F557"/>
    <mergeCell ref="A554:B554"/>
    <mergeCell ref="E554:F555"/>
    <mergeCell ref="A552:B552"/>
    <mergeCell ref="E552:F553"/>
    <mergeCell ref="A562:B562"/>
    <mergeCell ref="E562:F563"/>
    <mergeCell ref="A560:B560"/>
    <mergeCell ref="E560:F561"/>
    <mergeCell ref="A558:B558"/>
    <mergeCell ref="E558:F559"/>
    <mergeCell ref="A568:B568"/>
    <mergeCell ref="E568:F569"/>
    <mergeCell ref="A566:B566"/>
    <mergeCell ref="E566:F567"/>
    <mergeCell ref="A564:B564"/>
    <mergeCell ref="E564:F565"/>
    <mergeCell ref="A574:B574"/>
    <mergeCell ref="E574:F575"/>
    <mergeCell ref="A572:B572"/>
    <mergeCell ref="E572:F573"/>
    <mergeCell ref="A570:B570"/>
    <mergeCell ref="E570:F571"/>
    <mergeCell ref="A580:B580"/>
    <mergeCell ref="E580:F581"/>
    <mergeCell ref="A578:B578"/>
    <mergeCell ref="E578:F579"/>
    <mergeCell ref="A576:B576"/>
    <mergeCell ref="E576:F577"/>
    <mergeCell ref="A586:B586"/>
    <mergeCell ref="E586:F587"/>
    <mergeCell ref="A584:B584"/>
    <mergeCell ref="E584:F585"/>
    <mergeCell ref="A582:B582"/>
    <mergeCell ref="E582:F583"/>
    <mergeCell ref="A592:B592"/>
    <mergeCell ref="E592:F593"/>
    <mergeCell ref="A590:B590"/>
    <mergeCell ref="E590:F591"/>
    <mergeCell ref="A588:B588"/>
    <mergeCell ref="E588:F589"/>
    <mergeCell ref="A598:B598"/>
    <mergeCell ref="E598:F599"/>
    <mergeCell ref="A596:B596"/>
    <mergeCell ref="E596:F597"/>
    <mergeCell ref="A594:B594"/>
    <mergeCell ref="E594:F595"/>
    <mergeCell ref="A604:B604"/>
    <mergeCell ref="E604:F605"/>
    <mergeCell ref="A602:B602"/>
    <mergeCell ref="E602:F603"/>
    <mergeCell ref="A600:B600"/>
    <mergeCell ref="E600:F601"/>
    <mergeCell ref="A610:B610"/>
    <mergeCell ref="E610:F611"/>
    <mergeCell ref="A608:B608"/>
    <mergeCell ref="E608:F609"/>
    <mergeCell ref="A606:B606"/>
    <mergeCell ref="E606:F607"/>
    <mergeCell ref="A616:B616"/>
    <mergeCell ref="E616:F617"/>
    <mergeCell ref="A614:B614"/>
    <mergeCell ref="E614:F615"/>
    <mergeCell ref="A612:B612"/>
    <mergeCell ref="E612:F613"/>
    <mergeCell ref="A622:B622"/>
    <mergeCell ref="E622:F623"/>
    <mergeCell ref="A620:B620"/>
    <mergeCell ref="E620:F621"/>
    <mergeCell ref="A618:B618"/>
    <mergeCell ref="E618:F619"/>
    <mergeCell ref="A628:B628"/>
    <mergeCell ref="E628:F629"/>
    <mergeCell ref="A626:B626"/>
    <mergeCell ref="E626:F627"/>
    <mergeCell ref="A624:B624"/>
    <mergeCell ref="E624:F625"/>
    <mergeCell ref="A634:B634"/>
    <mergeCell ref="E634:F635"/>
    <mergeCell ref="A632:B632"/>
    <mergeCell ref="E632:F633"/>
    <mergeCell ref="A630:B630"/>
    <mergeCell ref="E630:F631"/>
    <mergeCell ref="A640:B640"/>
    <mergeCell ref="E640:F641"/>
    <mergeCell ref="A638:B638"/>
    <mergeCell ref="E638:F639"/>
    <mergeCell ref="A636:B636"/>
    <mergeCell ref="E636:F637"/>
    <mergeCell ref="A646:B646"/>
    <mergeCell ref="E646:F647"/>
    <mergeCell ref="A644:B644"/>
    <mergeCell ref="E644:F645"/>
    <mergeCell ref="A642:B642"/>
    <mergeCell ref="E642:F643"/>
    <mergeCell ref="A652:B652"/>
    <mergeCell ref="E652:F653"/>
    <mergeCell ref="A650:B650"/>
    <mergeCell ref="E650:F651"/>
    <mergeCell ref="A648:B648"/>
    <mergeCell ref="E648:F649"/>
    <mergeCell ref="A658:B658"/>
    <mergeCell ref="E658:F659"/>
    <mergeCell ref="A656:B656"/>
    <mergeCell ref="E656:F657"/>
    <mergeCell ref="A654:B654"/>
    <mergeCell ref="E654:F655"/>
    <mergeCell ref="A664:B664"/>
    <mergeCell ref="E664:F665"/>
    <mergeCell ref="A662:B662"/>
    <mergeCell ref="E662:F663"/>
    <mergeCell ref="A660:B660"/>
    <mergeCell ref="E660:F661"/>
    <mergeCell ref="A670:B670"/>
    <mergeCell ref="E670:F671"/>
    <mergeCell ref="A668:B668"/>
    <mergeCell ref="E668:F669"/>
    <mergeCell ref="A666:B666"/>
    <mergeCell ref="E666:F667"/>
    <mergeCell ref="A676:B676"/>
    <mergeCell ref="E676:F677"/>
    <mergeCell ref="A674:B674"/>
    <mergeCell ref="E674:F675"/>
    <mergeCell ref="A672:B672"/>
    <mergeCell ref="E672:F673"/>
    <mergeCell ref="A682:B682"/>
    <mergeCell ref="E682:F683"/>
    <mergeCell ref="A680:B680"/>
    <mergeCell ref="E680:F681"/>
    <mergeCell ref="A678:B678"/>
    <mergeCell ref="E678:F679"/>
    <mergeCell ref="A688:B688"/>
    <mergeCell ref="E688:F689"/>
    <mergeCell ref="A686:B686"/>
    <mergeCell ref="E686:F687"/>
    <mergeCell ref="A684:B684"/>
    <mergeCell ref="E684:F685"/>
    <mergeCell ref="A694:B694"/>
    <mergeCell ref="E694:F695"/>
    <mergeCell ref="A692:B692"/>
    <mergeCell ref="E692:F693"/>
    <mergeCell ref="A690:B690"/>
    <mergeCell ref="E690:F691"/>
    <mergeCell ref="A700:B700"/>
    <mergeCell ref="E700:F701"/>
    <mergeCell ref="A698:B698"/>
    <mergeCell ref="E698:F699"/>
    <mergeCell ref="A696:B696"/>
    <mergeCell ref="E696:F697"/>
    <mergeCell ref="A706:B706"/>
    <mergeCell ref="E706:F707"/>
    <mergeCell ref="A704:B704"/>
    <mergeCell ref="E704:F705"/>
    <mergeCell ref="A702:B702"/>
    <mergeCell ref="E702:F703"/>
    <mergeCell ref="A712:B712"/>
    <mergeCell ref="E712:F713"/>
    <mergeCell ref="A710:B710"/>
    <mergeCell ref="E710:F711"/>
    <mergeCell ref="A708:B708"/>
    <mergeCell ref="E708:F709"/>
    <mergeCell ref="A718:B718"/>
    <mergeCell ref="E718:F719"/>
    <mergeCell ref="A716:B716"/>
    <mergeCell ref="E716:F717"/>
    <mergeCell ref="A714:B714"/>
    <mergeCell ref="E714:F715"/>
    <mergeCell ref="A724:B724"/>
    <mergeCell ref="E724:F725"/>
    <mergeCell ref="A722:B722"/>
    <mergeCell ref="E722:F723"/>
    <mergeCell ref="A720:B720"/>
    <mergeCell ref="E720:F721"/>
    <mergeCell ref="A730:B730"/>
    <mergeCell ref="E730:F731"/>
    <mergeCell ref="A728:B728"/>
    <mergeCell ref="E728:F729"/>
    <mergeCell ref="A726:B726"/>
    <mergeCell ref="E726:F727"/>
    <mergeCell ref="A736:B736"/>
    <mergeCell ref="E736:F737"/>
    <mergeCell ref="A734:B734"/>
    <mergeCell ref="E734:F735"/>
    <mergeCell ref="A732:B732"/>
    <mergeCell ref="E732:F733"/>
    <mergeCell ref="A742:B742"/>
    <mergeCell ref="E742:F743"/>
    <mergeCell ref="A740:B740"/>
    <mergeCell ref="E740:F741"/>
    <mergeCell ref="A738:B738"/>
    <mergeCell ref="E738:F739"/>
    <mergeCell ref="A748:B748"/>
    <mergeCell ref="E748:F749"/>
    <mergeCell ref="A746:B746"/>
    <mergeCell ref="E746:F747"/>
    <mergeCell ref="A744:B744"/>
    <mergeCell ref="E744:F745"/>
    <mergeCell ref="A754:B754"/>
    <mergeCell ref="E754:F755"/>
    <mergeCell ref="A752:B752"/>
    <mergeCell ref="E752:F753"/>
    <mergeCell ref="A750:B750"/>
    <mergeCell ref="E750:F751"/>
    <mergeCell ref="A760:B760"/>
    <mergeCell ref="E760:F761"/>
    <mergeCell ref="A758:B758"/>
    <mergeCell ref="E758:F759"/>
    <mergeCell ref="A756:B756"/>
    <mergeCell ref="E756:F757"/>
    <mergeCell ref="A766:B766"/>
    <mergeCell ref="E766:F767"/>
    <mergeCell ref="A764:B764"/>
    <mergeCell ref="E764:F765"/>
    <mergeCell ref="A762:B762"/>
    <mergeCell ref="E762:F763"/>
    <mergeCell ref="A772:B772"/>
    <mergeCell ref="E772:F773"/>
    <mergeCell ref="A770:B770"/>
    <mergeCell ref="E770:F771"/>
    <mergeCell ref="A768:B768"/>
    <mergeCell ref="E768:F769"/>
    <mergeCell ref="A778:B778"/>
    <mergeCell ref="E778:F779"/>
    <mergeCell ref="A776:B776"/>
    <mergeCell ref="E776:F777"/>
    <mergeCell ref="A774:B774"/>
    <mergeCell ref="E774:F775"/>
    <mergeCell ref="A784:B784"/>
    <mergeCell ref="E784:F785"/>
    <mergeCell ref="A782:B782"/>
    <mergeCell ref="E782:F783"/>
    <mergeCell ref="A780:B780"/>
    <mergeCell ref="E780:F781"/>
    <mergeCell ref="A790:B790"/>
    <mergeCell ref="E790:F791"/>
    <mergeCell ref="A788:B788"/>
    <mergeCell ref="E788:F789"/>
    <mergeCell ref="A786:B786"/>
    <mergeCell ref="E786:F787"/>
    <mergeCell ref="A796:B796"/>
    <mergeCell ref="E796:F797"/>
    <mergeCell ref="A794:B794"/>
    <mergeCell ref="E794:F795"/>
    <mergeCell ref="A792:B792"/>
    <mergeCell ref="E792:F793"/>
    <mergeCell ref="A802:B802"/>
    <mergeCell ref="E802:F803"/>
    <mergeCell ref="A800:B800"/>
    <mergeCell ref="E800:F801"/>
    <mergeCell ref="A798:B798"/>
    <mergeCell ref="E798:F799"/>
    <mergeCell ref="A808:B808"/>
    <mergeCell ref="E808:F809"/>
    <mergeCell ref="A806:B806"/>
    <mergeCell ref="E806:F807"/>
    <mergeCell ref="A804:B804"/>
    <mergeCell ref="E804:F805"/>
    <mergeCell ref="A814:B814"/>
    <mergeCell ref="E814:F815"/>
    <mergeCell ref="A812:B812"/>
    <mergeCell ref="E812:F813"/>
    <mergeCell ref="A810:B810"/>
    <mergeCell ref="E810:F811"/>
    <mergeCell ref="A820:B820"/>
    <mergeCell ref="E820:F821"/>
    <mergeCell ref="A818:B818"/>
    <mergeCell ref="E818:F819"/>
    <mergeCell ref="A816:B816"/>
    <mergeCell ref="E816:F817"/>
    <mergeCell ref="A826:B826"/>
    <mergeCell ref="E826:F827"/>
    <mergeCell ref="A824:B824"/>
    <mergeCell ref="E824:F825"/>
    <mergeCell ref="A822:B822"/>
    <mergeCell ref="E822:F823"/>
    <mergeCell ref="A832:B832"/>
    <mergeCell ref="E832:F833"/>
    <mergeCell ref="A830:B830"/>
    <mergeCell ref="E830:F831"/>
    <mergeCell ref="A828:B828"/>
    <mergeCell ref="E828:F829"/>
    <mergeCell ref="A838:B838"/>
    <mergeCell ref="E838:F839"/>
    <mergeCell ref="A836:B836"/>
    <mergeCell ref="E836:F837"/>
    <mergeCell ref="A834:B834"/>
    <mergeCell ref="E834:F835"/>
    <mergeCell ref="A844:B844"/>
    <mergeCell ref="E844:F845"/>
    <mergeCell ref="A842:B842"/>
    <mergeCell ref="E842:F843"/>
    <mergeCell ref="A840:B840"/>
    <mergeCell ref="E840:F841"/>
    <mergeCell ref="A850:B850"/>
    <mergeCell ref="E850:F851"/>
    <mergeCell ref="A848:B848"/>
    <mergeCell ref="E848:F849"/>
    <mergeCell ref="A846:B846"/>
    <mergeCell ref="E846:F847"/>
    <mergeCell ref="A856:B856"/>
    <mergeCell ref="E856:F857"/>
    <mergeCell ref="A854:B854"/>
    <mergeCell ref="E854:F855"/>
    <mergeCell ref="A852:B852"/>
    <mergeCell ref="E852:F853"/>
    <mergeCell ref="A862:B862"/>
    <mergeCell ref="E862:F863"/>
    <mergeCell ref="A860:B860"/>
    <mergeCell ref="E860:F861"/>
    <mergeCell ref="A858:B858"/>
    <mergeCell ref="E858:F859"/>
    <mergeCell ref="A868:B868"/>
    <mergeCell ref="E868:F869"/>
    <mergeCell ref="A866:B866"/>
    <mergeCell ref="E866:F867"/>
    <mergeCell ref="A864:B864"/>
    <mergeCell ref="E864:F865"/>
    <mergeCell ref="A874:B874"/>
    <mergeCell ref="E874:F875"/>
    <mergeCell ref="A872:B872"/>
    <mergeCell ref="E872:F873"/>
    <mergeCell ref="A870:B870"/>
    <mergeCell ref="E870:F871"/>
    <mergeCell ref="A880:B880"/>
    <mergeCell ref="E880:F881"/>
    <mergeCell ref="A878:B878"/>
    <mergeCell ref="E878:F879"/>
    <mergeCell ref="A876:B876"/>
    <mergeCell ref="E876:F877"/>
    <mergeCell ref="A886:B886"/>
    <mergeCell ref="E886:F887"/>
    <mergeCell ref="A884:B884"/>
    <mergeCell ref="E884:F885"/>
    <mergeCell ref="A882:B882"/>
    <mergeCell ref="E882:F883"/>
    <mergeCell ref="A892:B892"/>
    <mergeCell ref="E892:F893"/>
    <mergeCell ref="A890:B890"/>
    <mergeCell ref="E890:F891"/>
    <mergeCell ref="A888:B888"/>
    <mergeCell ref="E888:F889"/>
    <mergeCell ref="A898:B898"/>
    <mergeCell ref="E898:F899"/>
    <mergeCell ref="A896:B896"/>
    <mergeCell ref="E896:F897"/>
    <mergeCell ref="A894:B894"/>
    <mergeCell ref="E894:F895"/>
    <mergeCell ref="A906:F906"/>
    <mergeCell ref="A904:F904"/>
    <mergeCell ref="A905:F905"/>
    <mergeCell ref="A902:B902"/>
    <mergeCell ref="E902:F903"/>
    <mergeCell ref="A900:B900"/>
    <mergeCell ref="E900:F901"/>
  </mergeCells>
  <printOptions/>
  <pageMargins left="0.2755905511811024" right="0.2755905511811024" top="0.984251968503937" bottom="0.6692913385826772" header="0.5118110236220472" footer="0.4330708661417323"/>
  <pageSetup firstPageNumber="31" useFirstPageNumber="1" horizontalDpi="600" verticalDpi="600" orientation="landscape" paperSize="9" r:id="rId1"/>
  <headerFooter>
    <oddHeader>&amp;L&amp;"Arial,Kursywa"Informacja o przebiegu wykonania Budżetu Gminy Paczków 
za I półrocze 2011r.&amp;R&amp;"Arial,Kursywa"Zał. nr 2 
Wykonanie wydatków budżetowych</oddHeader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.28515625" style="2" customWidth="1"/>
    <col min="2" max="2" width="2.8515625" style="2" customWidth="1"/>
    <col min="3" max="3" width="51.28125" style="2" customWidth="1"/>
    <col min="4" max="4" width="8.140625" style="2" bestFit="1" customWidth="1"/>
    <col min="5" max="6" width="11.7109375" style="2" bestFit="1" customWidth="1"/>
    <col min="7" max="7" width="8.28125" style="2" bestFit="1" customWidth="1"/>
    <col min="8" max="16384" width="9.140625" style="2" customWidth="1"/>
  </cols>
  <sheetData>
    <row r="1" spans="1:7" ht="37.5" customHeight="1">
      <c r="A1" s="284" t="s">
        <v>729</v>
      </c>
      <c r="B1" s="285"/>
      <c r="C1" s="6" t="s">
        <v>2</v>
      </c>
      <c r="D1" s="6" t="s">
        <v>1086</v>
      </c>
      <c r="E1" s="6" t="s">
        <v>110</v>
      </c>
      <c r="F1" s="81" t="s">
        <v>1004</v>
      </c>
      <c r="G1" s="81" t="s">
        <v>1005</v>
      </c>
    </row>
    <row r="2" spans="1:7" s="82" customFormat="1" ht="9">
      <c r="A2" s="286" t="s">
        <v>148</v>
      </c>
      <c r="B2" s="287"/>
      <c r="C2" s="80" t="s">
        <v>149</v>
      </c>
      <c r="D2" s="80" t="s">
        <v>150</v>
      </c>
      <c r="E2" s="80" t="s">
        <v>151</v>
      </c>
      <c r="F2" s="83">
        <v>5</v>
      </c>
      <c r="G2" s="83">
        <v>6</v>
      </c>
    </row>
    <row r="3" spans="1:7" ht="19.5" customHeight="1">
      <c r="A3" s="288" t="s">
        <v>730</v>
      </c>
      <c r="B3" s="288"/>
      <c r="C3" s="288"/>
      <c r="D3" s="6"/>
      <c r="E3" s="13" t="s">
        <v>1052</v>
      </c>
      <c r="F3" s="86">
        <f>SUM(F4:F5)</f>
        <v>3751297.9299999997</v>
      </c>
      <c r="G3" s="87">
        <f aca="true" t="shared" si="0" ref="G3:G8">F3/E3</f>
        <v>0.8297714383546039</v>
      </c>
    </row>
    <row r="4" spans="1:7" ht="34.5" customHeight="1">
      <c r="A4" s="284" t="s">
        <v>148</v>
      </c>
      <c r="B4" s="285"/>
      <c r="C4" s="7" t="s">
        <v>1053</v>
      </c>
      <c r="D4" s="6" t="s">
        <v>1054</v>
      </c>
      <c r="E4" s="12" t="s">
        <v>1055</v>
      </c>
      <c r="F4" s="84">
        <v>511390.07</v>
      </c>
      <c r="G4" s="85">
        <f t="shared" si="0"/>
        <v>0.999998181430647</v>
      </c>
    </row>
    <row r="5" spans="1:7" ht="33.75" customHeight="1">
      <c r="A5" s="284" t="s">
        <v>149</v>
      </c>
      <c r="B5" s="285"/>
      <c r="C5" s="7" t="s">
        <v>731</v>
      </c>
      <c r="D5" s="6" t="s">
        <v>732</v>
      </c>
      <c r="E5" s="12" t="s">
        <v>1056</v>
      </c>
      <c r="F5" s="84">
        <v>3239907.86</v>
      </c>
      <c r="G5" s="85">
        <f t="shared" si="0"/>
        <v>0.8080598430224293</v>
      </c>
    </row>
    <row r="6" spans="1:7" ht="51.75" customHeight="1">
      <c r="A6" s="288" t="s">
        <v>733</v>
      </c>
      <c r="B6" s="288"/>
      <c r="C6" s="288"/>
      <c r="D6" s="6"/>
      <c r="E6" s="13" t="s">
        <v>1057</v>
      </c>
      <c r="F6" s="86">
        <f>SUM(F7:F8)</f>
        <v>862618.48</v>
      </c>
      <c r="G6" s="87">
        <f t="shared" si="0"/>
        <v>0.4144739306479752</v>
      </c>
    </row>
    <row r="7" spans="1:7" ht="55.5" customHeight="1">
      <c r="A7" s="284" t="s">
        <v>148</v>
      </c>
      <c r="B7" s="285"/>
      <c r="C7" s="7" t="s">
        <v>734</v>
      </c>
      <c r="D7" s="6" t="s">
        <v>735</v>
      </c>
      <c r="E7" s="12" t="s">
        <v>1058</v>
      </c>
      <c r="F7" s="84">
        <v>0</v>
      </c>
      <c r="G7" s="85">
        <f t="shared" si="0"/>
        <v>0</v>
      </c>
    </row>
    <row r="8" spans="1:7" ht="28.5" customHeight="1">
      <c r="A8" s="284" t="s">
        <v>149</v>
      </c>
      <c r="B8" s="285"/>
      <c r="C8" s="7" t="s">
        <v>736</v>
      </c>
      <c r="D8" s="6" t="s">
        <v>737</v>
      </c>
      <c r="E8" s="12" t="s">
        <v>1059</v>
      </c>
      <c r="F8" s="84">
        <v>862618.48</v>
      </c>
      <c r="G8" s="85">
        <f t="shared" si="0"/>
        <v>0.4875652498789026</v>
      </c>
    </row>
    <row r="9" ht="19.5" customHeight="1"/>
    <row r="12" ht="19.5" customHeight="1"/>
  </sheetData>
  <sheetProtection/>
  <mergeCells count="8">
    <mergeCell ref="A1:B1"/>
    <mergeCell ref="A2:B2"/>
    <mergeCell ref="A5:B5"/>
    <mergeCell ref="A6:C6"/>
    <mergeCell ref="A7:B7"/>
    <mergeCell ref="A8:B8"/>
    <mergeCell ref="A3:C3"/>
    <mergeCell ref="A4:B4"/>
  </mergeCells>
  <printOptions horizontalCentered="1"/>
  <pageMargins left="0.38" right="0.4724409448818898" top="1.3385826771653544" bottom="1.1811023622047245" header="0.7874015748031497" footer="0.5118110236220472"/>
  <pageSetup firstPageNumber="65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3
Wykonanie przychodów i rozchodów budżetu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0">
      <selection activeCell="A10" sqref="A10:G10"/>
    </sheetView>
  </sheetViews>
  <sheetFormatPr defaultColWidth="8.00390625" defaultRowHeight="12.75"/>
  <cols>
    <col min="1" max="1" width="5.57421875" style="90" bestFit="1" customWidth="1"/>
    <col min="2" max="2" width="8.8515625" style="90" bestFit="1" customWidth="1"/>
    <col min="3" max="3" width="6.7109375" style="90" customWidth="1"/>
    <col min="4" max="4" width="35.28125" style="94" customWidth="1"/>
    <col min="5" max="5" width="13.140625" style="95" customWidth="1"/>
    <col min="6" max="6" width="10.7109375" style="89" customWidth="1"/>
    <col min="7" max="7" width="6.8515625" style="89" customWidth="1"/>
    <col min="8" max="16384" width="8.00390625" style="89" customWidth="1"/>
  </cols>
  <sheetData>
    <row r="1" spans="1:2" ht="11.25">
      <c r="A1" s="289" t="s">
        <v>104</v>
      </c>
      <c r="B1" s="289"/>
    </row>
    <row r="2" spans="1:7" ht="22.5">
      <c r="A2" s="88" t="s">
        <v>0</v>
      </c>
      <c r="B2" s="88" t="s">
        <v>1</v>
      </c>
      <c r="C2" s="88" t="s">
        <v>29</v>
      </c>
      <c r="D2" s="88" t="s">
        <v>2</v>
      </c>
      <c r="E2" s="88" t="s">
        <v>118</v>
      </c>
      <c r="F2" s="91" t="s">
        <v>1004</v>
      </c>
      <c r="G2" s="91" t="s">
        <v>1005</v>
      </c>
    </row>
    <row r="3" spans="1:7" s="117" customFormat="1" ht="8.25">
      <c r="A3" s="114" t="s">
        <v>148</v>
      </c>
      <c r="B3" s="114" t="s">
        <v>149</v>
      </c>
      <c r="C3" s="115" t="s">
        <v>150</v>
      </c>
      <c r="D3" s="114" t="s">
        <v>151</v>
      </c>
      <c r="E3" s="114" t="s">
        <v>152</v>
      </c>
      <c r="F3" s="116">
        <v>6</v>
      </c>
      <c r="G3" s="116">
        <v>7</v>
      </c>
    </row>
    <row r="4" spans="1:7" ht="11.25">
      <c r="A4" s="59" t="s">
        <v>21</v>
      </c>
      <c r="B4" s="59"/>
      <c r="C4" s="96"/>
      <c r="D4" s="62" t="s">
        <v>22</v>
      </c>
      <c r="E4" s="63" t="s">
        <v>1029</v>
      </c>
      <c r="F4" s="43">
        <f>SUM(F5)</f>
        <v>147037.48</v>
      </c>
      <c r="G4" s="44">
        <f>F4/E4</f>
        <v>0.805773125822008</v>
      </c>
    </row>
    <row r="5" spans="1:7" s="9" customFormat="1" ht="11.25">
      <c r="A5" s="70"/>
      <c r="B5" s="70" t="s">
        <v>23</v>
      </c>
      <c r="C5" s="72"/>
      <c r="D5" s="71" t="s">
        <v>24</v>
      </c>
      <c r="E5" s="73" t="s">
        <v>267</v>
      </c>
      <c r="F5" s="46">
        <f>SUM(F6)</f>
        <v>147037.48</v>
      </c>
      <c r="G5" s="47">
        <f>F5/E5</f>
        <v>0.8111070167696381</v>
      </c>
    </row>
    <row r="6" spans="1:7" ht="22.5">
      <c r="A6" s="70"/>
      <c r="B6" s="70"/>
      <c r="C6" s="72" t="s">
        <v>46</v>
      </c>
      <c r="D6" s="71" t="s">
        <v>47</v>
      </c>
      <c r="E6" s="73" t="s">
        <v>267</v>
      </c>
      <c r="F6" s="46">
        <v>147037.48</v>
      </c>
      <c r="G6" s="47">
        <f>F6/E6</f>
        <v>0.8111070167696381</v>
      </c>
    </row>
    <row r="7" spans="1:7" ht="11.25">
      <c r="A7" s="97"/>
      <c r="B7" s="97"/>
      <c r="C7" s="97"/>
      <c r="D7" s="97"/>
      <c r="E7" s="98"/>
      <c r="F7" s="99"/>
      <c r="G7" s="99"/>
    </row>
    <row r="8" spans="1:5" ht="11.25">
      <c r="A8" s="290" t="s">
        <v>105</v>
      </c>
      <c r="B8" s="290"/>
      <c r="E8" s="100"/>
    </row>
    <row r="9" spans="1:7" ht="22.5">
      <c r="A9" s="88" t="s">
        <v>0</v>
      </c>
      <c r="B9" s="88" t="s">
        <v>1</v>
      </c>
      <c r="C9" s="88" t="s">
        <v>29</v>
      </c>
      <c r="D9" s="88" t="s">
        <v>2</v>
      </c>
      <c r="E9" s="88" t="s">
        <v>118</v>
      </c>
      <c r="F9" s="91" t="s">
        <v>1004</v>
      </c>
      <c r="G9" s="91" t="s">
        <v>1005</v>
      </c>
    </row>
    <row r="10" spans="1:7" ht="7.5" customHeight="1">
      <c r="A10" s="114" t="s">
        <v>148</v>
      </c>
      <c r="B10" s="114" t="s">
        <v>149</v>
      </c>
      <c r="C10" s="115" t="s">
        <v>150</v>
      </c>
      <c r="D10" s="114" t="s">
        <v>151</v>
      </c>
      <c r="E10" s="114" t="s">
        <v>152</v>
      </c>
      <c r="F10" s="116">
        <v>6</v>
      </c>
      <c r="G10" s="116">
        <v>7</v>
      </c>
    </row>
    <row r="11" spans="1:7" ht="11.25">
      <c r="A11" s="101" t="s">
        <v>21</v>
      </c>
      <c r="B11" s="101"/>
      <c r="C11" s="101"/>
      <c r="D11" s="102" t="s">
        <v>22</v>
      </c>
      <c r="E11" s="103" t="s">
        <v>699</v>
      </c>
      <c r="F11" s="93">
        <f>SUM(F12,F19)</f>
        <v>52987.21000000001</v>
      </c>
      <c r="G11" s="44">
        <f aca="true" t="shared" si="0" ref="G11:G31">F11/E11</f>
        <v>0.2597412254901961</v>
      </c>
    </row>
    <row r="12" spans="1:7" ht="11.25">
      <c r="A12" s="104"/>
      <c r="B12" s="105" t="s">
        <v>556</v>
      </c>
      <c r="C12" s="105"/>
      <c r="D12" s="106" t="s">
        <v>84</v>
      </c>
      <c r="E12" s="107" t="s">
        <v>557</v>
      </c>
      <c r="F12" s="92">
        <f>SUM(F13:F18)</f>
        <v>3149.37</v>
      </c>
      <c r="G12" s="47">
        <f t="shared" si="0"/>
        <v>0.10175670436187399</v>
      </c>
    </row>
    <row r="13" spans="1:7" ht="33.75">
      <c r="A13" s="104"/>
      <c r="B13" s="104"/>
      <c r="C13" s="105" t="s">
        <v>538</v>
      </c>
      <c r="D13" s="106" t="s">
        <v>539</v>
      </c>
      <c r="E13" s="107" t="s">
        <v>530</v>
      </c>
      <c r="F13" s="92">
        <v>0</v>
      </c>
      <c r="G13" s="47">
        <f t="shared" si="0"/>
        <v>0</v>
      </c>
    </row>
    <row r="14" spans="1:7" ht="33.75">
      <c r="A14" s="104"/>
      <c r="B14" s="104"/>
      <c r="C14" s="105" t="s">
        <v>559</v>
      </c>
      <c r="D14" s="106" t="s">
        <v>560</v>
      </c>
      <c r="E14" s="107" t="s">
        <v>282</v>
      </c>
      <c r="F14" s="92">
        <v>0</v>
      </c>
      <c r="G14" s="47">
        <f t="shared" si="0"/>
        <v>0</v>
      </c>
    </row>
    <row r="15" spans="1:7" ht="11.25">
      <c r="A15" s="104"/>
      <c r="B15" s="104"/>
      <c r="C15" s="105" t="s">
        <v>365</v>
      </c>
      <c r="D15" s="106" t="s">
        <v>52</v>
      </c>
      <c r="E15" s="107" t="s">
        <v>561</v>
      </c>
      <c r="F15" s="92">
        <v>1260.05</v>
      </c>
      <c r="G15" s="47">
        <f t="shared" si="0"/>
        <v>0.15750625</v>
      </c>
    </row>
    <row r="16" spans="1:7" ht="11.25">
      <c r="A16" s="104"/>
      <c r="B16" s="104"/>
      <c r="C16" s="105" t="s">
        <v>413</v>
      </c>
      <c r="D16" s="106" t="s">
        <v>81</v>
      </c>
      <c r="E16" s="107" t="s">
        <v>306</v>
      </c>
      <c r="F16" s="92">
        <v>1439.32</v>
      </c>
      <c r="G16" s="47">
        <f t="shared" si="0"/>
        <v>0.47977333333333333</v>
      </c>
    </row>
    <row r="17" spans="1:7" ht="11.25">
      <c r="A17" s="104"/>
      <c r="B17" s="104"/>
      <c r="C17" s="105" t="s">
        <v>364</v>
      </c>
      <c r="D17" s="106" t="s">
        <v>50</v>
      </c>
      <c r="E17" s="107" t="s">
        <v>499</v>
      </c>
      <c r="F17" s="92">
        <v>450</v>
      </c>
      <c r="G17" s="47">
        <f t="shared" si="0"/>
        <v>0.08181818181818182</v>
      </c>
    </row>
    <row r="18" spans="1:7" ht="22.5">
      <c r="A18" s="104"/>
      <c r="B18" s="104"/>
      <c r="C18" s="105" t="s">
        <v>435</v>
      </c>
      <c r="D18" s="106" t="s">
        <v>436</v>
      </c>
      <c r="E18" s="107" t="s">
        <v>562</v>
      </c>
      <c r="F18" s="92">
        <v>0</v>
      </c>
      <c r="G18" s="47">
        <f t="shared" si="0"/>
        <v>0</v>
      </c>
    </row>
    <row r="19" spans="1:7" ht="11.25">
      <c r="A19" s="104"/>
      <c r="B19" s="105" t="s">
        <v>23</v>
      </c>
      <c r="C19" s="105"/>
      <c r="D19" s="106" t="s">
        <v>24</v>
      </c>
      <c r="E19" s="107" t="s">
        <v>563</v>
      </c>
      <c r="F19" s="92">
        <f>SUM(F20:F31)</f>
        <v>49837.840000000004</v>
      </c>
      <c r="G19" s="47">
        <f t="shared" si="0"/>
        <v>0.2879967639410575</v>
      </c>
    </row>
    <row r="20" spans="1:7" ht="11.25">
      <c r="A20" s="104"/>
      <c r="B20" s="104"/>
      <c r="C20" s="105" t="s">
        <v>399</v>
      </c>
      <c r="D20" s="106" t="s">
        <v>64</v>
      </c>
      <c r="E20" s="107" t="s">
        <v>564</v>
      </c>
      <c r="F20" s="92">
        <v>552.9</v>
      </c>
      <c r="G20" s="47">
        <f t="shared" si="0"/>
        <v>0.3949285714285714</v>
      </c>
    </row>
    <row r="21" spans="1:7" ht="11.25">
      <c r="A21" s="104"/>
      <c r="B21" s="104"/>
      <c r="C21" s="105" t="s">
        <v>401</v>
      </c>
      <c r="D21" s="106" t="s">
        <v>65</v>
      </c>
      <c r="E21" s="107" t="s">
        <v>565</v>
      </c>
      <c r="F21" s="92">
        <v>10.58</v>
      </c>
      <c r="G21" s="47">
        <f t="shared" si="0"/>
        <v>0.1058</v>
      </c>
    </row>
    <row r="22" spans="1:7" ht="11.25">
      <c r="A22" s="104"/>
      <c r="B22" s="104"/>
      <c r="C22" s="105" t="s">
        <v>424</v>
      </c>
      <c r="D22" s="106" t="s">
        <v>70</v>
      </c>
      <c r="E22" s="107" t="s">
        <v>897</v>
      </c>
      <c r="F22" s="92">
        <v>22397.23</v>
      </c>
      <c r="G22" s="47">
        <f t="shared" si="0"/>
        <v>0.34430791698693314</v>
      </c>
    </row>
    <row r="23" spans="1:7" ht="11.25">
      <c r="A23" s="104"/>
      <c r="B23" s="104"/>
      <c r="C23" s="105" t="s">
        <v>365</v>
      </c>
      <c r="D23" s="106" t="s">
        <v>52</v>
      </c>
      <c r="E23" s="107" t="s">
        <v>898</v>
      </c>
      <c r="F23" s="92">
        <v>4191.47</v>
      </c>
      <c r="G23" s="47">
        <f t="shared" si="0"/>
        <v>0.14503356401384085</v>
      </c>
    </row>
    <row r="24" spans="1:7" ht="11.25">
      <c r="A24" s="104"/>
      <c r="B24" s="104"/>
      <c r="C24" s="105" t="s">
        <v>413</v>
      </c>
      <c r="D24" s="106" t="s">
        <v>81</v>
      </c>
      <c r="E24" s="107" t="s">
        <v>306</v>
      </c>
      <c r="F24" s="92">
        <v>0</v>
      </c>
      <c r="G24" s="47">
        <f t="shared" si="0"/>
        <v>0</v>
      </c>
    </row>
    <row r="25" spans="1:7" ht="11.25">
      <c r="A25" s="104"/>
      <c r="B25" s="104"/>
      <c r="C25" s="105" t="s">
        <v>372</v>
      </c>
      <c r="D25" s="106" t="s">
        <v>55</v>
      </c>
      <c r="E25" s="107" t="s">
        <v>566</v>
      </c>
      <c r="F25" s="92">
        <v>502.79</v>
      </c>
      <c r="G25" s="47">
        <f t="shared" si="0"/>
        <v>0.2285409090909091</v>
      </c>
    </row>
    <row r="26" spans="1:7" ht="11.25">
      <c r="A26" s="104"/>
      <c r="B26" s="104"/>
      <c r="C26" s="105" t="s">
        <v>367</v>
      </c>
      <c r="D26" s="106" t="s">
        <v>54</v>
      </c>
      <c r="E26" s="107" t="s">
        <v>425</v>
      </c>
      <c r="F26" s="92">
        <v>0</v>
      </c>
      <c r="G26" s="47">
        <f t="shared" si="0"/>
        <v>0</v>
      </c>
    </row>
    <row r="27" spans="1:7" ht="11.25">
      <c r="A27" s="104"/>
      <c r="B27" s="104"/>
      <c r="C27" s="105" t="s">
        <v>364</v>
      </c>
      <c r="D27" s="106" t="s">
        <v>50</v>
      </c>
      <c r="E27" s="107" t="s">
        <v>899</v>
      </c>
      <c r="F27" s="92">
        <v>20387.06</v>
      </c>
      <c r="G27" s="47">
        <f t="shared" si="0"/>
        <v>0.323604126984127</v>
      </c>
    </row>
    <row r="28" spans="1:7" ht="11.25">
      <c r="A28" s="104"/>
      <c r="B28" s="104"/>
      <c r="C28" s="105" t="s">
        <v>374</v>
      </c>
      <c r="D28" s="106" t="s">
        <v>375</v>
      </c>
      <c r="E28" s="107" t="s">
        <v>567</v>
      </c>
      <c r="F28" s="92">
        <v>656.82</v>
      </c>
      <c r="G28" s="47">
        <f t="shared" si="0"/>
        <v>0.8210250000000001</v>
      </c>
    </row>
    <row r="29" spans="1:7" ht="33.75">
      <c r="A29" s="104"/>
      <c r="B29" s="104"/>
      <c r="C29" s="105" t="s">
        <v>376</v>
      </c>
      <c r="D29" s="106" t="s">
        <v>377</v>
      </c>
      <c r="E29" s="107" t="s">
        <v>214</v>
      </c>
      <c r="F29" s="92">
        <v>250.19</v>
      </c>
      <c r="G29" s="47">
        <f t="shared" si="0"/>
        <v>0.20849166666666666</v>
      </c>
    </row>
    <row r="30" spans="1:7" ht="11.25">
      <c r="A30" s="104"/>
      <c r="B30" s="104"/>
      <c r="C30" s="105" t="s">
        <v>415</v>
      </c>
      <c r="D30" s="106" t="s">
        <v>56</v>
      </c>
      <c r="E30" s="107" t="s">
        <v>568</v>
      </c>
      <c r="F30" s="92">
        <v>0</v>
      </c>
      <c r="G30" s="47">
        <f t="shared" si="0"/>
        <v>0</v>
      </c>
    </row>
    <row r="31" spans="1:7" ht="22.5">
      <c r="A31" s="108"/>
      <c r="B31" s="108"/>
      <c r="C31" s="105" t="s">
        <v>435</v>
      </c>
      <c r="D31" s="106" t="s">
        <v>436</v>
      </c>
      <c r="E31" s="107" t="s">
        <v>373</v>
      </c>
      <c r="F31" s="92">
        <v>888.8</v>
      </c>
      <c r="G31" s="47">
        <f t="shared" si="0"/>
        <v>0.44439999999999996</v>
      </c>
    </row>
  </sheetData>
  <sheetProtection/>
  <mergeCells count="2">
    <mergeCell ref="A1:B1"/>
    <mergeCell ref="A8:B8"/>
  </mergeCells>
  <printOptions horizontalCentered="1"/>
  <pageMargins left="0.6299212598425197" right="0.3937007874015748" top="1.535433070866142" bottom="0.984251968503937" header="0.7086614173228347" footer="0.5118110236220472"/>
  <pageSetup firstPageNumber="66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4
Dochody z zezwoleń i wydatki na 
przeciwdziałanie alkoholizmowi i 
zwalczanie narkomanii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6">
      <selection activeCell="G8" sqref="G8"/>
    </sheetView>
  </sheetViews>
  <sheetFormatPr defaultColWidth="8.00390625" defaultRowHeight="12.75"/>
  <cols>
    <col min="1" max="1" width="6.28125" style="89" customWidth="1"/>
    <col min="2" max="2" width="8.8515625" style="89" customWidth="1"/>
    <col min="3" max="3" width="9.8515625" style="89" customWidth="1"/>
    <col min="4" max="4" width="40.8515625" style="89" customWidth="1"/>
    <col min="5" max="6" width="10.00390625" style="112" bestFit="1" customWidth="1"/>
    <col min="7" max="7" width="8.00390625" style="113" customWidth="1"/>
    <col min="8" max="16384" width="8.00390625" style="89" customWidth="1"/>
  </cols>
  <sheetData>
    <row r="1" spans="1:7" ht="11.25">
      <c r="A1" s="105" t="s">
        <v>0</v>
      </c>
      <c r="B1" s="105" t="s">
        <v>1</v>
      </c>
      <c r="C1" s="105" t="s">
        <v>29</v>
      </c>
      <c r="D1" s="105" t="s">
        <v>2</v>
      </c>
      <c r="E1" s="109" t="s">
        <v>118</v>
      </c>
      <c r="F1" s="123" t="s">
        <v>1004</v>
      </c>
      <c r="G1" s="124" t="s">
        <v>1005</v>
      </c>
    </row>
    <row r="2" spans="1:7" ht="9" customHeight="1">
      <c r="A2" s="114" t="s">
        <v>148</v>
      </c>
      <c r="B2" s="114" t="s">
        <v>149</v>
      </c>
      <c r="C2" s="115" t="s">
        <v>150</v>
      </c>
      <c r="D2" s="114" t="s">
        <v>151</v>
      </c>
      <c r="E2" s="114" t="s">
        <v>152</v>
      </c>
      <c r="F2" s="116">
        <v>6</v>
      </c>
      <c r="G2" s="116">
        <v>7</v>
      </c>
    </row>
    <row r="3" spans="1:7" ht="11.25">
      <c r="A3" s="101" t="s">
        <v>153</v>
      </c>
      <c r="B3" s="101"/>
      <c r="C3" s="101"/>
      <c r="D3" s="102" t="s">
        <v>3</v>
      </c>
      <c r="E3" s="110" t="s">
        <v>745</v>
      </c>
      <c r="F3" s="93">
        <f>SUM(F4)</f>
        <v>218245.4</v>
      </c>
      <c r="G3" s="121">
        <f>F3/E3</f>
        <v>0.9999880869469594</v>
      </c>
    </row>
    <row r="4" spans="1:7" ht="11.25">
      <c r="A4" s="104"/>
      <c r="B4" s="105" t="s">
        <v>157</v>
      </c>
      <c r="C4" s="105"/>
      <c r="D4" s="106" t="s">
        <v>4</v>
      </c>
      <c r="E4" s="111" t="s">
        <v>745</v>
      </c>
      <c r="F4" s="92">
        <f>SUM(F5)</f>
        <v>218245.4</v>
      </c>
      <c r="G4" s="118">
        <f aca="true" t="shared" si="0" ref="G4:G26">F4/E4</f>
        <v>0.9999880869469594</v>
      </c>
    </row>
    <row r="5" spans="1:7" ht="45">
      <c r="A5" s="104"/>
      <c r="B5" s="104"/>
      <c r="C5" s="105" t="s">
        <v>181</v>
      </c>
      <c r="D5" s="106" t="s">
        <v>182</v>
      </c>
      <c r="E5" s="111" t="s">
        <v>745</v>
      </c>
      <c r="F5" s="92">
        <v>218245.4</v>
      </c>
      <c r="G5" s="118">
        <f t="shared" si="0"/>
        <v>0.9999880869469594</v>
      </c>
    </row>
    <row r="6" spans="1:7" ht="11.25">
      <c r="A6" s="101" t="s">
        <v>178</v>
      </c>
      <c r="B6" s="101"/>
      <c r="C6" s="101"/>
      <c r="D6" s="102" t="s">
        <v>9</v>
      </c>
      <c r="E6" s="110" t="s">
        <v>1060</v>
      </c>
      <c r="F6" s="93">
        <f>SUM(F7,F9)</f>
        <v>68039</v>
      </c>
      <c r="G6" s="121">
        <f t="shared" si="0"/>
        <v>0.5686549824904512</v>
      </c>
    </row>
    <row r="7" spans="1:7" ht="11.25">
      <c r="A7" s="104"/>
      <c r="B7" s="105" t="s">
        <v>180</v>
      </c>
      <c r="C7" s="105"/>
      <c r="D7" s="106" t="s">
        <v>10</v>
      </c>
      <c r="E7" s="111" t="s">
        <v>179</v>
      </c>
      <c r="F7" s="92">
        <f>SUM(F8)</f>
        <v>53615</v>
      </c>
      <c r="G7" s="118">
        <f t="shared" si="0"/>
        <v>0.5000233154581487</v>
      </c>
    </row>
    <row r="8" spans="1:7" ht="45">
      <c r="A8" s="104"/>
      <c r="B8" s="104"/>
      <c r="C8" s="105" t="s">
        <v>181</v>
      </c>
      <c r="D8" s="106" t="s">
        <v>182</v>
      </c>
      <c r="E8" s="111" t="s">
        <v>179</v>
      </c>
      <c r="F8" s="92">
        <v>53615</v>
      </c>
      <c r="G8" s="118">
        <f t="shared" si="0"/>
        <v>0.5000233154581487</v>
      </c>
    </row>
    <row r="9" spans="1:7" ht="11.25">
      <c r="A9" s="104"/>
      <c r="B9" s="105" t="s">
        <v>782</v>
      </c>
      <c r="C9" s="105"/>
      <c r="D9" s="106" t="s">
        <v>783</v>
      </c>
      <c r="E9" s="111" t="s">
        <v>784</v>
      </c>
      <c r="F9" s="92">
        <f>SUM(F10)</f>
        <v>14424</v>
      </c>
      <c r="G9" s="118">
        <f t="shared" si="0"/>
        <v>1.1609787508048937</v>
      </c>
    </row>
    <row r="10" spans="1:7" ht="45">
      <c r="A10" s="104"/>
      <c r="B10" s="104"/>
      <c r="C10" s="105" t="s">
        <v>181</v>
      </c>
      <c r="D10" s="106" t="s">
        <v>182</v>
      </c>
      <c r="E10" s="111" t="s">
        <v>784</v>
      </c>
      <c r="F10" s="92">
        <v>14424</v>
      </c>
      <c r="G10" s="118">
        <f t="shared" si="0"/>
        <v>1.1609787508048937</v>
      </c>
    </row>
    <row r="11" spans="1:7" ht="22.5">
      <c r="A11" s="101" t="s">
        <v>183</v>
      </c>
      <c r="B11" s="101"/>
      <c r="C11" s="101"/>
      <c r="D11" s="102" t="s">
        <v>184</v>
      </c>
      <c r="E11" s="110" t="s">
        <v>185</v>
      </c>
      <c r="F11" s="93">
        <f>SUM(F12)</f>
        <v>1134</v>
      </c>
      <c r="G11" s="121">
        <f t="shared" si="0"/>
        <v>0.49911971830985913</v>
      </c>
    </row>
    <row r="12" spans="1:7" ht="22.5">
      <c r="A12" s="104"/>
      <c r="B12" s="105" t="s">
        <v>186</v>
      </c>
      <c r="C12" s="105"/>
      <c r="D12" s="106" t="s">
        <v>124</v>
      </c>
      <c r="E12" s="111" t="s">
        <v>185</v>
      </c>
      <c r="F12" s="92">
        <f>SUM(F13)</f>
        <v>1134</v>
      </c>
      <c r="G12" s="118">
        <f t="shared" si="0"/>
        <v>0.49911971830985913</v>
      </c>
    </row>
    <row r="13" spans="1:7" ht="45">
      <c r="A13" s="104"/>
      <c r="B13" s="104"/>
      <c r="C13" s="105" t="s">
        <v>181</v>
      </c>
      <c r="D13" s="106" t="s">
        <v>182</v>
      </c>
      <c r="E13" s="111" t="s">
        <v>185</v>
      </c>
      <c r="F13" s="92">
        <v>1134</v>
      </c>
      <c r="G13" s="118">
        <f t="shared" si="0"/>
        <v>0.49911971830985913</v>
      </c>
    </row>
    <row r="14" spans="1:7" ht="11.25">
      <c r="A14" s="101" t="s">
        <v>187</v>
      </c>
      <c r="B14" s="101"/>
      <c r="C14" s="101"/>
      <c r="D14" s="102" t="s">
        <v>119</v>
      </c>
      <c r="E14" s="110" t="s">
        <v>154</v>
      </c>
      <c r="F14" s="93">
        <v>0</v>
      </c>
      <c r="G14" s="121">
        <f t="shared" si="0"/>
        <v>0</v>
      </c>
    </row>
    <row r="15" spans="1:7" ht="11.25">
      <c r="A15" s="104"/>
      <c r="B15" s="105" t="s">
        <v>188</v>
      </c>
      <c r="C15" s="105"/>
      <c r="D15" s="106" t="s">
        <v>120</v>
      </c>
      <c r="E15" s="111" t="s">
        <v>154</v>
      </c>
      <c r="F15" s="92">
        <v>0</v>
      </c>
      <c r="G15" s="118">
        <f t="shared" si="0"/>
        <v>0</v>
      </c>
    </row>
    <row r="16" spans="1:7" ht="45">
      <c r="A16" s="104"/>
      <c r="B16" s="104"/>
      <c r="C16" s="105" t="s">
        <v>181</v>
      </c>
      <c r="D16" s="106" t="s">
        <v>182</v>
      </c>
      <c r="E16" s="111" t="s">
        <v>154</v>
      </c>
      <c r="F16" s="92">
        <v>0</v>
      </c>
      <c r="G16" s="118">
        <f t="shared" si="0"/>
        <v>0</v>
      </c>
    </row>
    <row r="17" spans="1:7" ht="11.25">
      <c r="A17" s="101" t="s">
        <v>21</v>
      </c>
      <c r="B17" s="101"/>
      <c r="C17" s="101"/>
      <c r="D17" s="102" t="s">
        <v>22</v>
      </c>
      <c r="E17" s="110" t="s">
        <v>214</v>
      </c>
      <c r="F17" s="93">
        <f>SUM(F18)</f>
        <v>536</v>
      </c>
      <c r="G17" s="121">
        <f t="shared" si="0"/>
        <v>0.44666666666666666</v>
      </c>
    </row>
    <row r="18" spans="1:7" ht="11.25">
      <c r="A18" s="104"/>
      <c r="B18" s="105" t="s">
        <v>268</v>
      </c>
      <c r="C18" s="105"/>
      <c r="D18" s="106" t="s">
        <v>4</v>
      </c>
      <c r="E18" s="111" t="s">
        <v>214</v>
      </c>
      <c r="F18" s="92">
        <f>SUM(F19)</f>
        <v>536</v>
      </c>
      <c r="G18" s="118">
        <f t="shared" si="0"/>
        <v>0.44666666666666666</v>
      </c>
    </row>
    <row r="19" spans="1:7" ht="45">
      <c r="A19" s="104"/>
      <c r="B19" s="104"/>
      <c r="C19" s="105" t="s">
        <v>181</v>
      </c>
      <c r="D19" s="106" t="s">
        <v>182</v>
      </c>
      <c r="E19" s="111" t="s">
        <v>214</v>
      </c>
      <c r="F19" s="92">
        <v>536</v>
      </c>
      <c r="G19" s="118">
        <f t="shared" si="0"/>
        <v>0.44666666666666666</v>
      </c>
    </row>
    <row r="20" spans="1:7" ht="11.25">
      <c r="A20" s="101" t="s">
        <v>269</v>
      </c>
      <c r="B20" s="101"/>
      <c r="C20" s="101"/>
      <c r="D20" s="102" t="s">
        <v>25</v>
      </c>
      <c r="E20" s="110" t="s">
        <v>1061</v>
      </c>
      <c r="F20" s="93">
        <f>SUM(F21,F23,F25)</f>
        <v>1795213</v>
      </c>
      <c r="G20" s="121">
        <f t="shared" si="0"/>
        <v>0.48866619484443474</v>
      </c>
    </row>
    <row r="21" spans="1:7" ht="33.75">
      <c r="A21" s="104"/>
      <c r="B21" s="105" t="s">
        <v>270</v>
      </c>
      <c r="C21" s="105"/>
      <c r="D21" s="106" t="s">
        <v>271</v>
      </c>
      <c r="E21" s="111" t="s">
        <v>274</v>
      </c>
      <c r="F21" s="92">
        <f>SUM(F22)</f>
        <v>1790000</v>
      </c>
      <c r="G21" s="118">
        <f t="shared" si="0"/>
        <v>0.48840381991814463</v>
      </c>
    </row>
    <row r="22" spans="1:7" ht="45">
      <c r="A22" s="104"/>
      <c r="B22" s="104"/>
      <c r="C22" s="105" t="s">
        <v>181</v>
      </c>
      <c r="D22" s="106" t="s">
        <v>182</v>
      </c>
      <c r="E22" s="111" t="s">
        <v>274</v>
      </c>
      <c r="F22" s="92">
        <v>1790000</v>
      </c>
      <c r="G22" s="118">
        <f t="shared" si="0"/>
        <v>0.48840381991814463</v>
      </c>
    </row>
    <row r="23" spans="1:7" ht="56.25">
      <c r="A23" s="104"/>
      <c r="B23" s="105" t="s">
        <v>280</v>
      </c>
      <c r="C23" s="105"/>
      <c r="D23" s="106" t="s">
        <v>281</v>
      </c>
      <c r="E23" s="111" t="s">
        <v>910</v>
      </c>
      <c r="F23" s="92">
        <f>SUM(F24)</f>
        <v>4213</v>
      </c>
      <c r="G23" s="118">
        <f t="shared" si="0"/>
        <v>0.5471428571428572</v>
      </c>
    </row>
    <row r="24" spans="1:7" ht="45">
      <c r="A24" s="104"/>
      <c r="B24" s="104"/>
      <c r="C24" s="105" t="s">
        <v>181</v>
      </c>
      <c r="D24" s="106" t="s">
        <v>182</v>
      </c>
      <c r="E24" s="111" t="s">
        <v>910</v>
      </c>
      <c r="F24" s="92">
        <v>4213</v>
      </c>
      <c r="G24" s="118">
        <f t="shared" si="0"/>
        <v>0.5471428571428572</v>
      </c>
    </row>
    <row r="25" spans="1:7" ht="11.25" customHeight="1">
      <c r="A25" s="104"/>
      <c r="B25" s="105" t="s">
        <v>291</v>
      </c>
      <c r="C25" s="105"/>
      <c r="D25" s="106" t="s">
        <v>26</v>
      </c>
      <c r="E25" s="111" t="s">
        <v>293</v>
      </c>
      <c r="F25" s="92">
        <f>SUM(F26)</f>
        <v>1000</v>
      </c>
      <c r="G25" s="118">
        <f t="shared" si="0"/>
        <v>1</v>
      </c>
    </row>
    <row r="26" spans="1:7" ht="45">
      <c r="A26" s="104"/>
      <c r="B26" s="104"/>
      <c r="C26" s="105" t="s">
        <v>181</v>
      </c>
      <c r="D26" s="106" t="s">
        <v>182</v>
      </c>
      <c r="E26" s="111" t="s">
        <v>293</v>
      </c>
      <c r="F26" s="92">
        <v>1000</v>
      </c>
      <c r="G26" s="118">
        <f t="shared" si="0"/>
        <v>1</v>
      </c>
    </row>
    <row r="27" spans="1:7" ht="11.25">
      <c r="A27" s="291"/>
      <c r="B27" s="291"/>
      <c r="C27" s="291"/>
      <c r="D27" s="292"/>
      <c r="E27" s="292"/>
      <c r="F27" s="119"/>
      <c r="G27" s="120"/>
    </row>
    <row r="28" spans="1:7" ht="11.25">
      <c r="A28" s="293" t="s">
        <v>669</v>
      </c>
      <c r="B28" s="294"/>
      <c r="C28" s="294"/>
      <c r="D28" s="295"/>
      <c r="E28" s="122" t="s">
        <v>1062</v>
      </c>
      <c r="F28" s="93">
        <f>SUM(F20,F17,F14,F11,F6,F3)</f>
        <v>2083167.4</v>
      </c>
      <c r="G28" s="121">
        <f>F28/E28</f>
        <v>0.5186693254529153</v>
      </c>
    </row>
  </sheetData>
  <sheetProtection/>
  <mergeCells count="3">
    <mergeCell ref="A27:C27"/>
    <mergeCell ref="D27:E27"/>
    <mergeCell ref="A28:D28"/>
  </mergeCells>
  <printOptions horizontalCentered="1"/>
  <pageMargins left="0.7086614173228347" right="0.35433070866141736" top="0.984251968503937" bottom="0.8267716535433072" header="0.5118110236220472" footer="0.5118110236220472"/>
  <pageSetup firstPageNumber="67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5
Wykonanie dochodów na zadania zlecone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7">
      <selection activeCell="D40" sqref="D40"/>
    </sheetView>
  </sheetViews>
  <sheetFormatPr defaultColWidth="8.00390625" defaultRowHeight="12.75"/>
  <cols>
    <col min="1" max="1" width="5.140625" style="1" bestFit="1" customWidth="1"/>
    <col min="2" max="2" width="8.140625" style="1" bestFit="1" customWidth="1"/>
    <col min="3" max="3" width="7.8515625" style="1" bestFit="1" customWidth="1"/>
    <col min="4" max="4" width="46.00390625" style="1" customWidth="1"/>
    <col min="5" max="5" width="10.00390625" style="10" bestFit="1" customWidth="1"/>
    <col min="6" max="6" width="10.00390625" style="119" bestFit="1" customWidth="1"/>
    <col min="7" max="7" width="8.00390625" style="120" customWidth="1"/>
    <col min="8" max="16384" width="8.00390625" style="1" customWidth="1"/>
  </cols>
  <sheetData>
    <row r="1" spans="1:7" ht="12.75">
      <c r="A1" s="105" t="s">
        <v>0</v>
      </c>
      <c r="B1" s="105" t="s">
        <v>1</v>
      </c>
      <c r="C1" s="105" t="s">
        <v>29</v>
      </c>
      <c r="D1" s="105" t="s">
        <v>2</v>
      </c>
      <c r="E1" s="109" t="s">
        <v>118</v>
      </c>
      <c r="F1" s="123" t="s">
        <v>1004</v>
      </c>
      <c r="G1" s="124" t="s">
        <v>1005</v>
      </c>
    </row>
    <row r="2" spans="1:7" s="128" customFormat="1" ht="24.75" customHeight="1">
      <c r="A2" s="101" t="s">
        <v>153</v>
      </c>
      <c r="B2" s="101"/>
      <c r="C2" s="101"/>
      <c r="D2" s="102" t="s">
        <v>3</v>
      </c>
      <c r="E2" s="110" t="s">
        <v>745</v>
      </c>
      <c r="F2" s="93">
        <f>SUM(F3)</f>
        <v>218245.4</v>
      </c>
      <c r="G2" s="121">
        <f>F2/E2</f>
        <v>0.9999880869469594</v>
      </c>
    </row>
    <row r="3" spans="1:7" s="9" customFormat="1" ht="11.25">
      <c r="A3" s="104"/>
      <c r="B3" s="105" t="s">
        <v>157</v>
      </c>
      <c r="C3" s="105"/>
      <c r="D3" s="106" t="s">
        <v>4</v>
      </c>
      <c r="E3" s="111" t="s">
        <v>745</v>
      </c>
      <c r="F3" s="125">
        <f>SUM(F4:F7)</f>
        <v>218245.4</v>
      </c>
      <c r="G3" s="118">
        <f aca="true" t="shared" si="0" ref="G3:G41">F3/E3</f>
        <v>0.9999880869469594</v>
      </c>
    </row>
    <row r="4" spans="1:7" ht="12.75">
      <c r="A4" s="104"/>
      <c r="B4" s="104"/>
      <c r="C4" s="105" t="s">
        <v>395</v>
      </c>
      <c r="D4" s="106" t="s">
        <v>63</v>
      </c>
      <c r="E4" s="111" t="s">
        <v>747</v>
      </c>
      <c r="F4" s="92">
        <v>3636</v>
      </c>
      <c r="G4" s="118">
        <f t="shared" si="0"/>
        <v>1</v>
      </c>
    </row>
    <row r="5" spans="1:7" ht="12.75">
      <c r="A5" s="104"/>
      <c r="B5" s="104"/>
      <c r="C5" s="105" t="s">
        <v>399</v>
      </c>
      <c r="D5" s="106" t="s">
        <v>64</v>
      </c>
      <c r="E5" s="111" t="s">
        <v>748</v>
      </c>
      <c r="F5" s="92">
        <v>552.29</v>
      </c>
      <c r="G5" s="118">
        <f t="shared" si="0"/>
        <v>0.9987160940325497</v>
      </c>
    </row>
    <row r="6" spans="1:7" ht="12.75">
      <c r="A6" s="104"/>
      <c r="B6" s="104"/>
      <c r="C6" s="105" t="s">
        <v>401</v>
      </c>
      <c r="D6" s="106" t="s">
        <v>65</v>
      </c>
      <c r="E6" s="111" t="s">
        <v>749</v>
      </c>
      <c r="F6" s="92">
        <v>89.08</v>
      </c>
      <c r="G6" s="118">
        <f t="shared" si="0"/>
        <v>0.9897777777777778</v>
      </c>
    </row>
    <row r="7" spans="1:7" ht="12.75">
      <c r="A7" s="104"/>
      <c r="B7" s="104"/>
      <c r="C7" s="105" t="s">
        <v>432</v>
      </c>
      <c r="D7" s="106" t="s">
        <v>57</v>
      </c>
      <c r="E7" s="111" t="s">
        <v>746</v>
      </c>
      <c r="F7" s="92">
        <v>213968.03</v>
      </c>
      <c r="G7" s="118">
        <f t="shared" si="0"/>
        <v>0.999995466633017</v>
      </c>
    </row>
    <row r="8" spans="1:7" s="128" customFormat="1" ht="12.75">
      <c r="A8" s="101" t="s">
        <v>178</v>
      </c>
      <c r="B8" s="101"/>
      <c r="C8" s="101"/>
      <c r="D8" s="102" t="s">
        <v>9</v>
      </c>
      <c r="E8" s="110" t="s">
        <v>1060</v>
      </c>
      <c r="F8" s="93">
        <f>SUM(F9,F13)</f>
        <v>64050.76</v>
      </c>
      <c r="G8" s="121">
        <f t="shared" si="0"/>
        <v>0.5353221506239083</v>
      </c>
    </row>
    <row r="9" spans="1:7" ht="12.75">
      <c r="A9" s="104"/>
      <c r="B9" s="105" t="s">
        <v>180</v>
      </c>
      <c r="C9" s="105"/>
      <c r="D9" s="106" t="s">
        <v>10</v>
      </c>
      <c r="E9" s="111" t="s">
        <v>179</v>
      </c>
      <c r="F9" s="92">
        <f>SUM(F10:F12)</f>
        <v>53615</v>
      </c>
      <c r="G9" s="118">
        <f t="shared" si="0"/>
        <v>0.5000233154581487</v>
      </c>
    </row>
    <row r="10" spans="1:7" ht="12.75">
      <c r="A10" s="104"/>
      <c r="B10" s="104"/>
      <c r="C10" s="105" t="s">
        <v>395</v>
      </c>
      <c r="D10" s="106" t="s">
        <v>63</v>
      </c>
      <c r="E10" s="111" t="s">
        <v>494</v>
      </c>
      <c r="F10" s="92">
        <v>41065.03</v>
      </c>
      <c r="G10" s="118">
        <f t="shared" si="0"/>
        <v>0.4505214481623697</v>
      </c>
    </row>
    <row r="11" spans="1:7" ht="12.75">
      <c r="A11" s="104"/>
      <c r="B11" s="104"/>
      <c r="C11" s="105" t="s">
        <v>399</v>
      </c>
      <c r="D11" s="106" t="s">
        <v>64</v>
      </c>
      <c r="E11" s="111" t="s">
        <v>670</v>
      </c>
      <c r="F11" s="92">
        <v>11672.96</v>
      </c>
      <c r="G11" s="118">
        <f t="shared" si="0"/>
        <v>0.8431173708920188</v>
      </c>
    </row>
    <row r="12" spans="1:7" ht="12.75">
      <c r="A12" s="104"/>
      <c r="B12" s="104"/>
      <c r="C12" s="105" t="s">
        <v>401</v>
      </c>
      <c r="D12" s="106" t="s">
        <v>65</v>
      </c>
      <c r="E12" s="111" t="s">
        <v>402</v>
      </c>
      <c r="F12" s="92">
        <v>877.01</v>
      </c>
      <c r="G12" s="118">
        <f t="shared" si="0"/>
        <v>0.3932780269058296</v>
      </c>
    </row>
    <row r="13" spans="1:7" ht="12.75">
      <c r="A13" s="104"/>
      <c r="B13" s="105" t="s">
        <v>782</v>
      </c>
      <c r="C13" s="105"/>
      <c r="D13" s="106" t="s">
        <v>783</v>
      </c>
      <c r="E13" s="111" t="s">
        <v>784</v>
      </c>
      <c r="F13" s="92">
        <f>SUM(F14:F17)</f>
        <v>10435.76</v>
      </c>
      <c r="G13" s="118">
        <f t="shared" si="0"/>
        <v>0.8399678042498391</v>
      </c>
    </row>
    <row r="14" spans="1:7" ht="12.75">
      <c r="A14" s="104"/>
      <c r="B14" s="104"/>
      <c r="C14" s="105" t="s">
        <v>379</v>
      </c>
      <c r="D14" s="106" t="s">
        <v>380</v>
      </c>
      <c r="E14" s="111" t="s">
        <v>787</v>
      </c>
      <c r="F14" s="92">
        <v>8316.29</v>
      </c>
      <c r="G14" s="118">
        <f t="shared" si="0"/>
        <v>0.8417297570850203</v>
      </c>
    </row>
    <row r="15" spans="1:7" ht="12.75">
      <c r="A15" s="104"/>
      <c r="B15" s="104"/>
      <c r="C15" s="105" t="s">
        <v>399</v>
      </c>
      <c r="D15" s="106" t="s">
        <v>64</v>
      </c>
      <c r="E15" s="111" t="s">
        <v>788</v>
      </c>
      <c r="F15" s="92">
        <v>1136.21</v>
      </c>
      <c r="G15" s="118">
        <f t="shared" si="0"/>
        <v>0.7569686875416389</v>
      </c>
    </row>
    <row r="16" spans="1:7" ht="12.75">
      <c r="A16" s="104"/>
      <c r="B16" s="104"/>
      <c r="C16" s="105" t="s">
        <v>401</v>
      </c>
      <c r="D16" s="106" t="s">
        <v>65</v>
      </c>
      <c r="E16" s="111" t="s">
        <v>789</v>
      </c>
      <c r="F16" s="92">
        <v>183.26</v>
      </c>
      <c r="G16" s="118">
        <f t="shared" si="0"/>
        <v>0.754156378600823</v>
      </c>
    </row>
    <row r="17" spans="1:7" ht="12.75">
      <c r="A17" s="104"/>
      <c r="B17" s="104"/>
      <c r="C17" s="105" t="s">
        <v>415</v>
      </c>
      <c r="D17" s="106" t="s">
        <v>56</v>
      </c>
      <c r="E17" s="111" t="s">
        <v>567</v>
      </c>
      <c r="F17" s="92">
        <v>800</v>
      </c>
      <c r="G17" s="118">
        <f t="shared" si="0"/>
        <v>1</v>
      </c>
    </row>
    <row r="18" spans="1:7" s="128" customFormat="1" ht="22.5">
      <c r="A18" s="101" t="s">
        <v>183</v>
      </c>
      <c r="B18" s="101"/>
      <c r="C18" s="101"/>
      <c r="D18" s="102" t="s">
        <v>184</v>
      </c>
      <c r="E18" s="110" t="s">
        <v>185</v>
      </c>
      <c r="F18" s="93">
        <f>SUM(F19)</f>
        <v>0</v>
      </c>
      <c r="G18" s="121">
        <f t="shared" si="0"/>
        <v>0</v>
      </c>
    </row>
    <row r="19" spans="1:7" ht="22.5">
      <c r="A19" s="104"/>
      <c r="B19" s="105" t="s">
        <v>186</v>
      </c>
      <c r="C19" s="105"/>
      <c r="D19" s="106" t="s">
        <v>124</v>
      </c>
      <c r="E19" s="111" t="s">
        <v>185</v>
      </c>
      <c r="F19" s="92">
        <f>SUM(F20:F23)</f>
        <v>0</v>
      </c>
      <c r="G19" s="118">
        <f t="shared" si="0"/>
        <v>0</v>
      </c>
    </row>
    <row r="20" spans="1:7" ht="12.75">
      <c r="A20" s="104"/>
      <c r="B20" s="104"/>
      <c r="C20" s="105" t="s">
        <v>399</v>
      </c>
      <c r="D20" s="106" t="s">
        <v>64</v>
      </c>
      <c r="E20" s="111" t="s">
        <v>445</v>
      </c>
      <c r="F20" s="92">
        <v>0</v>
      </c>
      <c r="G20" s="118">
        <f t="shared" si="0"/>
        <v>0</v>
      </c>
    </row>
    <row r="21" spans="1:7" ht="12.75">
      <c r="A21" s="104"/>
      <c r="B21" s="104"/>
      <c r="C21" s="105" t="s">
        <v>401</v>
      </c>
      <c r="D21" s="106" t="s">
        <v>65</v>
      </c>
      <c r="E21" s="111" t="s">
        <v>446</v>
      </c>
      <c r="F21" s="92">
        <v>0</v>
      </c>
      <c r="G21" s="118">
        <f t="shared" si="0"/>
        <v>0</v>
      </c>
    </row>
    <row r="22" spans="1:7" ht="12.75">
      <c r="A22" s="104"/>
      <c r="B22" s="104"/>
      <c r="C22" s="105" t="s">
        <v>424</v>
      </c>
      <c r="D22" s="106" t="s">
        <v>70</v>
      </c>
      <c r="E22" s="111" t="s">
        <v>447</v>
      </c>
      <c r="F22" s="92">
        <v>0</v>
      </c>
      <c r="G22" s="118">
        <f t="shared" si="0"/>
        <v>0</v>
      </c>
    </row>
    <row r="23" spans="1:7" ht="12.75">
      <c r="A23" s="104"/>
      <c r="B23" s="104"/>
      <c r="C23" s="105" t="s">
        <v>365</v>
      </c>
      <c r="D23" s="106" t="s">
        <v>52</v>
      </c>
      <c r="E23" s="111" t="s">
        <v>444</v>
      </c>
      <c r="F23" s="92">
        <v>0</v>
      </c>
      <c r="G23" s="118">
        <f t="shared" si="0"/>
        <v>0</v>
      </c>
    </row>
    <row r="24" spans="1:7" s="128" customFormat="1" ht="12.75">
      <c r="A24" s="101" t="s">
        <v>187</v>
      </c>
      <c r="B24" s="101"/>
      <c r="C24" s="101"/>
      <c r="D24" s="102" t="s">
        <v>119</v>
      </c>
      <c r="E24" s="110" t="s">
        <v>154</v>
      </c>
      <c r="F24" s="93">
        <v>0</v>
      </c>
      <c r="G24" s="121">
        <f t="shared" si="0"/>
        <v>0</v>
      </c>
    </row>
    <row r="25" spans="1:7" ht="12.75">
      <c r="A25" s="104"/>
      <c r="B25" s="105" t="s">
        <v>188</v>
      </c>
      <c r="C25" s="105"/>
      <c r="D25" s="106" t="s">
        <v>120</v>
      </c>
      <c r="E25" s="111" t="s">
        <v>154</v>
      </c>
      <c r="F25" s="92">
        <v>0</v>
      </c>
      <c r="G25" s="118">
        <f t="shared" si="0"/>
        <v>0</v>
      </c>
    </row>
    <row r="26" spans="1:7" ht="22.5">
      <c r="A26" s="104"/>
      <c r="B26" s="104"/>
      <c r="C26" s="105" t="s">
        <v>435</v>
      </c>
      <c r="D26" s="106" t="s">
        <v>436</v>
      </c>
      <c r="E26" s="111" t="s">
        <v>154</v>
      </c>
      <c r="F26" s="92">
        <v>0</v>
      </c>
      <c r="G26" s="118">
        <f t="shared" si="0"/>
        <v>0</v>
      </c>
    </row>
    <row r="27" spans="1:7" s="128" customFormat="1" ht="12.75">
      <c r="A27" s="101" t="s">
        <v>21</v>
      </c>
      <c r="B27" s="101"/>
      <c r="C27" s="101"/>
      <c r="D27" s="102" t="s">
        <v>22</v>
      </c>
      <c r="E27" s="110" t="s">
        <v>214</v>
      </c>
      <c r="F27" s="93">
        <f>SUM(F28)</f>
        <v>289.91999999999996</v>
      </c>
      <c r="G27" s="121">
        <f t="shared" si="0"/>
        <v>0.24159999999999995</v>
      </c>
    </row>
    <row r="28" spans="1:7" ht="12.75">
      <c r="A28" s="104"/>
      <c r="B28" s="105" t="s">
        <v>268</v>
      </c>
      <c r="C28" s="105"/>
      <c r="D28" s="106" t="s">
        <v>4</v>
      </c>
      <c r="E28" s="111" t="s">
        <v>214</v>
      </c>
      <c r="F28" s="92">
        <f>SUM(F29:F32)</f>
        <v>289.91999999999996</v>
      </c>
      <c r="G28" s="118">
        <f t="shared" si="0"/>
        <v>0.24159999999999995</v>
      </c>
    </row>
    <row r="29" spans="1:7" ht="12.75">
      <c r="A29" s="104"/>
      <c r="B29" s="104"/>
      <c r="C29" s="105" t="s">
        <v>395</v>
      </c>
      <c r="D29" s="106" t="s">
        <v>63</v>
      </c>
      <c r="E29" s="111" t="s">
        <v>570</v>
      </c>
      <c r="F29" s="92">
        <v>246.25</v>
      </c>
      <c r="G29" s="118">
        <f t="shared" si="0"/>
        <v>0.3265915119363395</v>
      </c>
    </row>
    <row r="30" spans="1:7" ht="12.75">
      <c r="A30" s="104"/>
      <c r="B30" s="104"/>
      <c r="C30" s="105" t="s">
        <v>399</v>
      </c>
      <c r="D30" s="106" t="s">
        <v>64</v>
      </c>
      <c r="E30" s="111" t="s">
        <v>571</v>
      </c>
      <c r="F30" s="92">
        <v>37.65</v>
      </c>
      <c r="G30" s="118">
        <f t="shared" si="0"/>
        <v>0.3273913043478261</v>
      </c>
    </row>
    <row r="31" spans="1:7" ht="12.75">
      <c r="A31" s="104"/>
      <c r="B31" s="104"/>
      <c r="C31" s="105" t="s">
        <v>401</v>
      </c>
      <c r="D31" s="106" t="s">
        <v>65</v>
      </c>
      <c r="E31" s="111" t="s">
        <v>572</v>
      </c>
      <c r="F31" s="92">
        <v>6.02</v>
      </c>
      <c r="G31" s="118">
        <f t="shared" si="0"/>
        <v>0.31684210526315787</v>
      </c>
    </row>
    <row r="32" spans="1:7" ht="12.75">
      <c r="A32" s="104"/>
      <c r="B32" s="104"/>
      <c r="C32" s="105" t="s">
        <v>365</v>
      </c>
      <c r="D32" s="106" t="s">
        <v>52</v>
      </c>
      <c r="E32" s="111" t="s">
        <v>900</v>
      </c>
      <c r="F32" s="92">
        <v>0</v>
      </c>
      <c r="G32" s="118">
        <f t="shared" si="0"/>
        <v>0</v>
      </c>
    </row>
    <row r="33" spans="1:7" s="128" customFormat="1" ht="12.75">
      <c r="A33" s="101" t="s">
        <v>269</v>
      </c>
      <c r="B33" s="101"/>
      <c r="C33" s="101"/>
      <c r="D33" s="102" t="s">
        <v>25</v>
      </c>
      <c r="E33" s="110" t="s">
        <v>1061</v>
      </c>
      <c r="F33" s="93">
        <f>SUM(F34,F38,F40)</f>
        <v>1768188.84</v>
      </c>
      <c r="G33" s="121">
        <f t="shared" si="0"/>
        <v>0.48131007975610424</v>
      </c>
    </row>
    <row r="34" spans="1:7" ht="12.75" customHeight="1">
      <c r="A34" s="104"/>
      <c r="B34" s="105" t="s">
        <v>270</v>
      </c>
      <c r="C34" s="105"/>
      <c r="D34" s="106" t="s">
        <v>271</v>
      </c>
      <c r="E34" s="111" t="s">
        <v>274</v>
      </c>
      <c r="F34" s="92">
        <f>SUM(F35:F37)</f>
        <v>1764866.04</v>
      </c>
      <c r="G34" s="118">
        <f t="shared" si="0"/>
        <v>0.48154598635743523</v>
      </c>
    </row>
    <row r="35" spans="1:7" ht="12.75">
      <c r="A35" s="104"/>
      <c r="B35" s="104"/>
      <c r="C35" s="105" t="s">
        <v>576</v>
      </c>
      <c r="D35" s="106" t="s">
        <v>85</v>
      </c>
      <c r="E35" s="111" t="s">
        <v>574</v>
      </c>
      <c r="F35" s="92">
        <v>1691230.3</v>
      </c>
      <c r="G35" s="118">
        <f t="shared" si="0"/>
        <v>0.48182513069614397</v>
      </c>
    </row>
    <row r="36" spans="1:7" ht="12.75">
      <c r="A36" s="104"/>
      <c r="B36" s="104"/>
      <c r="C36" s="105" t="s">
        <v>395</v>
      </c>
      <c r="D36" s="106" t="s">
        <v>63</v>
      </c>
      <c r="E36" s="111" t="s">
        <v>671</v>
      </c>
      <c r="F36" s="92">
        <v>44444.1</v>
      </c>
      <c r="G36" s="118">
        <f t="shared" si="0"/>
        <v>0.40422100954979534</v>
      </c>
    </row>
    <row r="37" spans="1:7" ht="12.75">
      <c r="A37" s="104"/>
      <c r="B37" s="104"/>
      <c r="C37" s="105" t="s">
        <v>399</v>
      </c>
      <c r="D37" s="106" t="s">
        <v>64</v>
      </c>
      <c r="E37" s="111" t="s">
        <v>672</v>
      </c>
      <c r="F37" s="92">
        <v>29191.64</v>
      </c>
      <c r="G37" s="118">
        <f t="shared" si="0"/>
        <v>0.6487031111111111</v>
      </c>
    </row>
    <row r="38" spans="1:7" ht="45">
      <c r="A38" s="104"/>
      <c r="B38" s="105" t="s">
        <v>280</v>
      </c>
      <c r="C38" s="105"/>
      <c r="D38" s="106" t="s">
        <v>281</v>
      </c>
      <c r="E38" s="111" t="s">
        <v>910</v>
      </c>
      <c r="F38" s="92">
        <f>SUM(F39)</f>
        <v>3322.8</v>
      </c>
      <c r="G38" s="118">
        <f t="shared" si="0"/>
        <v>0.43153246753246755</v>
      </c>
    </row>
    <row r="39" spans="1:7" ht="12.75">
      <c r="A39" s="104"/>
      <c r="B39" s="104"/>
      <c r="C39" s="105" t="s">
        <v>583</v>
      </c>
      <c r="D39" s="106" t="s">
        <v>86</v>
      </c>
      <c r="E39" s="111" t="s">
        <v>910</v>
      </c>
      <c r="F39" s="92">
        <v>3322.8</v>
      </c>
      <c r="G39" s="118">
        <f t="shared" si="0"/>
        <v>0.43153246753246755</v>
      </c>
    </row>
    <row r="40" spans="1:7" ht="12.75">
      <c r="A40" s="104"/>
      <c r="B40" s="105" t="s">
        <v>291</v>
      </c>
      <c r="C40" s="105"/>
      <c r="D40" s="106" t="s">
        <v>26</v>
      </c>
      <c r="E40" s="111" t="s">
        <v>293</v>
      </c>
      <c r="F40" s="92">
        <v>0</v>
      </c>
      <c r="G40" s="118">
        <f t="shared" si="0"/>
        <v>0</v>
      </c>
    </row>
    <row r="41" spans="1:7" ht="12.75">
      <c r="A41" s="104"/>
      <c r="B41" s="104"/>
      <c r="C41" s="105" t="s">
        <v>576</v>
      </c>
      <c r="D41" s="106" t="s">
        <v>85</v>
      </c>
      <c r="E41" s="111" t="s">
        <v>293</v>
      </c>
      <c r="F41" s="92">
        <v>0</v>
      </c>
      <c r="G41" s="118">
        <f t="shared" si="0"/>
        <v>0</v>
      </c>
    </row>
    <row r="42" spans="1:5" ht="12.75">
      <c r="A42" s="291"/>
      <c r="B42" s="291"/>
      <c r="C42" s="291"/>
      <c r="D42" s="292"/>
      <c r="E42" s="292"/>
    </row>
    <row r="43" spans="1:7" s="128" customFormat="1" ht="12.75">
      <c r="A43" s="296" t="s">
        <v>669</v>
      </c>
      <c r="B43" s="296"/>
      <c r="C43" s="296"/>
      <c r="D43" s="296"/>
      <c r="E43" s="122" t="s">
        <v>1062</v>
      </c>
      <c r="F43" s="93">
        <f>SUM(F33,F27,F24,F18,F8,F2)</f>
        <v>2050774.92</v>
      </c>
      <c r="G43" s="121">
        <f>F43/E43</f>
        <v>0.5106042099219469</v>
      </c>
    </row>
  </sheetData>
  <sheetProtection/>
  <mergeCells count="3">
    <mergeCell ref="A42:C42"/>
    <mergeCell ref="D42:E42"/>
    <mergeCell ref="A43:D43"/>
  </mergeCells>
  <printOptions horizontalCentered="1"/>
  <pageMargins left="0.36" right="0.5511811023622047" top="0.984251968503937" bottom="0.984251968503937" header="0.5118110236220472" footer="0.5118110236220472"/>
  <pageSetup firstPageNumber="68" useFirstPageNumber="1" horizontalDpi="600" verticalDpi="600" orientation="portrait" paperSize="9" r:id="rId1"/>
  <headerFooter alignWithMargins="0">
    <oddHeader>&amp;L&amp;"Arial,Kursywa"Informacja o przebiegu wykonania Budżetu Gminy Paczków 
za I półrocze 2011r.&amp;R&amp;"Arial,Kursywa"Zał. nr 6
Wykonanie wydatków na zadania zlecone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F23" sqref="F23"/>
    </sheetView>
  </sheetViews>
  <sheetFormatPr defaultColWidth="8.00390625" defaultRowHeight="12.75"/>
  <cols>
    <col min="1" max="1" width="5.140625" style="131" bestFit="1" customWidth="1"/>
    <col min="2" max="2" width="7.7109375" style="131" bestFit="1" customWidth="1"/>
    <col min="3" max="3" width="7.8515625" style="129" bestFit="1" customWidth="1"/>
    <col min="4" max="4" width="46.7109375" style="132" customWidth="1"/>
    <col min="5" max="5" width="8.7109375" style="130" bestFit="1" customWidth="1"/>
    <col min="6" max="6" width="8.57421875" style="129" bestFit="1" customWidth="1"/>
    <col min="7" max="7" width="7.140625" style="129" bestFit="1" customWidth="1"/>
    <col min="8" max="16384" width="8.00390625" style="129" customWidth="1"/>
  </cols>
  <sheetData>
    <row r="1" spans="1:7" s="131" customFormat="1" ht="12.75" customHeight="1">
      <c r="A1" s="138" t="s">
        <v>0</v>
      </c>
      <c r="B1" s="138" t="s">
        <v>1</v>
      </c>
      <c r="C1" s="138" t="s">
        <v>29</v>
      </c>
      <c r="D1" s="138" t="s">
        <v>2</v>
      </c>
      <c r="E1" s="139" t="s">
        <v>118</v>
      </c>
      <c r="F1" s="142" t="s">
        <v>1004</v>
      </c>
      <c r="G1" s="142" t="s">
        <v>1005</v>
      </c>
    </row>
    <row r="2" spans="1:7" s="133" customFormat="1" ht="9">
      <c r="A2" s="140" t="s">
        <v>148</v>
      </c>
      <c r="B2" s="140" t="s">
        <v>149</v>
      </c>
      <c r="C2" s="140" t="s">
        <v>150</v>
      </c>
      <c r="D2" s="140" t="s">
        <v>151</v>
      </c>
      <c r="E2" s="140">
        <v>5</v>
      </c>
      <c r="F2" s="141">
        <v>6</v>
      </c>
      <c r="G2" s="141">
        <v>7</v>
      </c>
    </row>
    <row r="3" spans="1:7" s="147" customFormat="1" ht="11.25">
      <c r="A3" s="135" t="s">
        <v>178</v>
      </c>
      <c r="B3" s="135"/>
      <c r="C3" s="135"/>
      <c r="D3" s="136" t="s">
        <v>9</v>
      </c>
      <c r="E3" s="137" t="s">
        <v>393</v>
      </c>
      <c r="F3" s="145">
        <f>SUM(F4)</f>
        <v>13500</v>
      </c>
      <c r="G3" s="146">
        <f>F3/E3</f>
        <v>1</v>
      </c>
    </row>
    <row r="4" spans="1:7" ht="11.25">
      <c r="A4" s="104"/>
      <c r="B4" s="105" t="s">
        <v>403</v>
      </c>
      <c r="C4" s="105"/>
      <c r="D4" s="106" t="s">
        <v>404</v>
      </c>
      <c r="E4" s="134" t="s">
        <v>393</v>
      </c>
      <c r="F4" s="144">
        <f>SUM(F5)</f>
        <v>13500</v>
      </c>
      <c r="G4" s="143">
        <f aca="true" t="shared" si="0" ref="G4:G14">F4/E4</f>
        <v>1</v>
      </c>
    </row>
    <row r="5" spans="1:7" ht="33.75">
      <c r="A5" s="104"/>
      <c r="B5" s="104"/>
      <c r="C5" s="105" t="s">
        <v>405</v>
      </c>
      <c r="D5" s="106" t="s">
        <v>406</v>
      </c>
      <c r="E5" s="134" t="s">
        <v>393</v>
      </c>
      <c r="F5" s="144">
        <v>13500</v>
      </c>
      <c r="G5" s="143">
        <f t="shared" si="0"/>
        <v>1</v>
      </c>
    </row>
    <row r="6" spans="1:7" s="147" customFormat="1" ht="11.25">
      <c r="A6" s="101" t="s">
        <v>249</v>
      </c>
      <c r="B6" s="101"/>
      <c r="C6" s="101"/>
      <c r="D6" s="102" t="s">
        <v>18</v>
      </c>
      <c r="E6" s="126" t="s">
        <v>226</v>
      </c>
      <c r="F6" s="148">
        <v>0</v>
      </c>
      <c r="G6" s="146">
        <f t="shared" si="0"/>
        <v>0</v>
      </c>
    </row>
    <row r="7" spans="1:7" ht="11.25">
      <c r="A7" s="104"/>
      <c r="B7" s="105" t="s">
        <v>552</v>
      </c>
      <c r="C7" s="105"/>
      <c r="D7" s="106" t="s">
        <v>4</v>
      </c>
      <c r="E7" s="134" t="s">
        <v>226</v>
      </c>
      <c r="F7" s="144">
        <v>0</v>
      </c>
      <c r="G7" s="143">
        <f t="shared" si="0"/>
        <v>0</v>
      </c>
    </row>
    <row r="8" spans="1:7" ht="45">
      <c r="A8" s="104"/>
      <c r="B8" s="104"/>
      <c r="C8" s="105" t="s">
        <v>554</v>
      </c>
      <c r="D8" s="106" t="s">
        <v>555</v>
      </c>
      <c r="E8" s="134" t="s">
        <v>226</v>
      </c>
      <c r="F8" s="144">
        <v>0</v>
      </c>
      <c r="G8" s="143">
        <f t="shared" si="0"/>
        <v>0</v>
      </c>
    </row>
    <row r="9" spans="1:7" s="147" customFormat="1" ht="11.25">
      <c r="A9" s="101" t="s">
        <v>21</v>
      </c>
      <c r="B9" s="101"/>
      <c r="C9" s="101"/>
      <c r="D9" s="102" t="s">
        <v>22</v>
      </c>
      <c r="E9" s="126" t="s">
        <v>892</v>
      </c>
      <c r="F9" s="148">
        <v>0</v>
      </c>
      <c r="G9" s="146">
        <f t="shared" si="0"/>
        <v>0</v>
      </c>
    </row>
    <row r="10" spans="1:7" ht="11.25">
      <c r="A10" s="104"/>
      <c r="B10" s="105" t="s">
        <v>890</v>
      </c>
      <c r="C10" s="105"/>
      <c r="D10" s="106" t="s">
        <v>891</v>
      </c>
      <c r="E10" s="134" t="s">
        <v>892</v>
      </c>
      <c r="F10" s="144">
        <v>0</v>
      </c>
      <c r="G10" s="143">
        <f t="shared" si="0"/>
        <v>0</v>
      </c>
    </row>
    <row r="11" spans="1:7" ht="33.75">
      <c r="A11" s="104"/>
      <c r="B11" s="104"/>
      <c r="C11" s="105" t="s">
        <v>893</v>
      </c>
      <c r="D11" s="106" t="s">
        <v>894</v>
      </c>
      <c r="E11" s="134" t="s">
        <v>892</v>
      </c>
      <c r="F11" s="144">
        <v>0</v>
      </c>
      <c r="G11" s="143">
        <f t="shared" si="0"/>
        <v>0</v>
      </c>
    </row>
    <row r="12" spans="1:7" s="147" customFormat="1" ht="11.25">
      <c r="A12" s="101" t="s">
        <v>602</v>
      </c>
      <c r="B12" s="101"/>
      <c r="C12" s="101"/>
      <c r="D12" s="102" t="s">
        <v>88</v>
      </c>
      <c r="E12" s="126" t="s">
        <v>603</v>
      </c>
      <c r="F12" s="148">
        <f>SUM(F13)</f>
        <v>10938</v>
      </c>
      <c r="G12" s="146">
        <f t="shared" si="0"/>
        <v>0.4051111111111111</v>
      </c>
    </row>
    <row r="13" spans="1:7" ht="11.25">
      <c r="A13" s="104"/>
      <c r="B13" s="105" t="s">
        <v>610</v>
      </c>
      <c r="C13" s="105"/>
      <c r="D13" s="106" t="s">
        <v>4</v>
      </c>
      <c r="E13" s="134" t="s">
        <v>603</v>
      </c>
      <c r="F13" s="144">
        <f>SUM(F14)</f>
        <v>10938</v>
      </c>
      <c r="G13" s="143">
        <f t="shared" si="0"/>
        <v>0.4051111111111111</v>
      </c>
    </row>
    <row r="14" spans="1:7" ht="33.75">
      <c r="A14" s="104"/>
      <c r="B14" s="104"/>
      <c r="C14" s="105" t="s">
        <v>405</v>
      </c>
      <c r="D14" s="106" t="s">
        <v>406</v>
      </c>
      <c r="E14" s="134" t="s">
        <v>603</v>
      </c>
      <c r="F14" s="144">
        <v>10938</v>
      </c>
      <c r="G14" s="143">
        <f t="shared" si="0"/>
        <v>0.4051111111111111</v>
      </c>
    </row>
    <row r="15" spans="1:7" ht="11.25">
      <c r="A15" s="291"/>
      <c r="B15" s="291"/>
      <c r="C15" s="292"/>
      <c r="D15" s="292"/>
      <c r="F15" s="119"/>
      <c r="G15" s="120"/>
    </row>
    <row r="16" spans="1:7" s="147" customFormat="1" ht="12.75" customHeight="1">
      <c r="A16" s="293" t="s">
        <v>669</v>
      </c>
      <c r="B16" s="294"/>
      <c r="C16" s="294"/>
      <c r="D16" s="295"/>
      <c r="E16" s="127" t="s">
        <v>1063</v>
      </c>
      <c r="F16" s="93">
        <f>SUM(F12,F9,F6,F3)</f>
        <v>24438</v>
      </c>
      <c r="G16" s="121">
        <f>F16/E16</f>
        <v>0.07155028546332894</v>
      </c>
    </row>
  </sheetData>
  <sheetProtection/>
  <mergeCells count="3">
    <mergeCell ref="A15:B15"/>
    <mergeCell ref="C15:D15"/>
    <mergeCell ref="A16:D16"/>
  </mergeCells>
  <printOptions/>
  <pageMargins left="0.6299212598425197" right="0.4330708661417323" top="1.14173228346456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Header xml:space="preserve">&amp;L&amp;"Arial,Kursywa"Informacja o przebiegu wykonania Budżetu Gminy Paczków 
za I półrocze 2011r.&amp;R&amp;"Arial,Kursywa"Zał. nr 7
Wykonanie wydatków na
 realizację zadań  wspólnych&amp;"Arial,Normalny"&amp;8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22">
      <selection activeCell="D47" sqref="D47"/>
    </sheetView>
  </sheetViews>
  <sheetFormatPr defaultColWidth="8.00390625" defaultRowHeight="12.75"/>
  <cols>
    <col min="1" max="1" width="5.140625" style="89" bestFit="1" customWidth="1"/>
    <col min="2" max="2" width="8.140625" style="89" bestFit="1" customWidth="1"/>
    <col min="3" max="3" width="7.8515625" style="89" bestFit="1" customWidth="1"/>
    <col min="4" max="4" width="56.57421875" style="89" customWidth="1"/>
    <col min="5" max="5" width="11.7109375" style="89" bestFit="1" customWidth="1"/>
    <col min="6" max="6" width="14.8515625" style="156" customWidth="1"/>
    <col min="7" max="7" width="15.140625" style="156" customWidth="1"/>
    <col min="8" max="8" width="7.8515625" style="89" bestFit="1" customWidth="1"/>
    <col min="9" max="16384" width="8.00390625" style="89" customWidth="1"/>
  </cols>
  <sheetData>
    <row r="1" spans="1:9" ht="12.75" customHeight="1">
      <c r="A1" s="298" t="s">
        <v>0</v>
      </c>
      <c r="B1" s="302" t="s">
        <v>1</v>
      </c>
      <c r="C1" s="298" t="s">
        <v>29</v>
      </c>
      <c r="D1" s="298" t="s">
        <v>2</v>
      </c>
      <c r="E1" s="302" t="s">
        <v>118</v>
      </c>
      <c r="F1" s="300" t="s">
        <v>1066</v>
      </c>
      <c r="G1" s="301"/>
      <c r="H1" s="297" t="s">
        <v>1005</v>
      </c>
      <c r="I1" s="94"/>
    </row>
    <row r="2" spans="1:9" ht="50.25" customHeight="1">
      <c r="A2" s="299"/>
      <c r="B2" s="303"/>
      <c r="C2" s="299"/>
      <c r="D2" s="299"/>
      <c r="E2" s="303"/>
      <c r="F2" s="149" t="s">
        <v>673</v>
      </c>
      <c r="G2" s="149" t="s">
        <v>674</v>
      </c>
      <c r="H2" s="297"/>
      <c r="I2" s="94"/>
    </row>
    <row r="3" spans="1:9" s="154" customFormat="1" ht="9">
      <c r="A3" s="150" t="s">
        <v>148</v>
      </c>
      <c r="B3" s="151" t="s">
        <v>149</v>
      </c>
      <c r="C3" s="150" t="s">
        <v>150</v>
      </c>
      <c r="D3" s="150" t="s">
        <v>151</v>
      </c>
      <c r="E3" s="151" t="s">
        <v>152</v>
      </c>
      <c r="F3" s="152">
        <v>6</v>
      </c>
      <c r="G3" s="152">
        <v>7</v>
      </c>
      <c r="H3" s="158">
        <v>8</v>
      </c>
      <c r="I3" s="153"/>
    </row>
    <row r="4" spans="1:8" s="160" customFormat="1" ht="12.75" customHeight="1">
      <c r="A4" s="101" t="s">
        <v>178</v>
      </c>
      <c r="B4" s="101"/>
      <c r="C4" s="101"/>
      <c r="D4" s="102" t="s">
        <v>9</v>
      </c>
      <c r="E4" s="103" t="s">
        <v>393</v>
      </c>
      <c r="F4" s="159">
        <f>SUM(F5)</f>
        <v>13500</v>
      </c>
      <c r="G4" s="159">
        <v>0</v>
      </c>
      <c r="H4" s="121">
        <f>SUM(F4:G4)/E4</f>
        <v>1</v>
      </c>
    </row>
    <row r="5" spans="1:8" ht="12.75" customHeight="1">
      <c r="A5" s="104"/>
      <c r="B5" s="105" t="s">
        <v>403</v>
      </c>
      <c r="C5" s="105"/>
      <c r="D5" s="106" t="s">
        <v>404</v>
      </c>
      <c r="E5" s="107" t="s">
        <v>393</v>
      </c>
      <c r="F5" s="155">
        <f>SUM(F6)</f>
        <v>13500</v>
      </c>
      <c r="G5" s="155">
        <v>0</v>
      </c>
      <c r="H5" s="118">
        <f aca="true" t="shared" si="0" ref="H5:H38">SUM(F5:G5)/E5</f>
        <v>1</v>
      </c>
    </row>
    <row r="6" spans="1:8" ht="22.5">
      <c r="A6" s="104"/>
      <c r="B6" s="104"/>
      <c r="C6" s="105" t="s">
        <v>405</v>
      </c>
      <c r="D6" s="106" t="s">
        <v>406</v>
      </c>
      <c r="E6" s="107" t="s">
        <v>393</v>
      </c>
      <c r="F6" s="155">
        <v>13500</v>
      </c>
      <c r="G6" s="155">
        <v>0</v>
      </c>
      <c r="H6" s="118">
        <f t="shared" si="0"/>
        <v>1</v>
      </c>
    </row>
    <row r="7" spans="1:8" s="160" customFormat="1" ht="12.75" customHeight="1">
      <c r="A7" s="101" t="s">
        <v>249</v>
      </c>
      <c r="B7" s="101"/>
      <c r="C7" s="101"/>
      <c r="D7" s="102" t="s">
        <v>18</v>
      </c>
      <c r="E7" s="103" t="s">
        <v>1064</v>
      </c>
      <c r="F7" s="159">
        <v>0</v>
      </c>
      <c r="G7" s="159">
        <f>SUM(G8)</f>
        <v>289655.16</v>
      </c>
      <c r="H7" s="121">
        <f t="shared" si="0"/>
        <v>0.3147734519159923</v>
      </c>
    </row>
    <row r="8" spans="1:8" ht="12.75" customHeight="1">
      <c r="A8" s="104"/>
      <c r="B8" s="105" t="s">
        <v>262</v>
      </c>
      <c r="C8" s="105"/>
      <c r="D8" s="106" t="s">
        <v>20</v>
      </c>
      <c r="E8" s="107" t="s">
        <v>826</v>
      </c>
      <c r="F8" s="155">
        <v>0</v>
      </c>
      <c r="G8" s="155">
        <f>SUM(G9)</f>
        <v>289655.16</v>
      </c>
      <c r="H8" s="118">
        <f t="shared" si="0"/>
        <v>0.46703357938220125</v>
      </c>
    </row>
    <row r="9" spans="1:8" ht="11.25">
      <c r="A9" s="104"/>
      <c r="B9" s="104"/>
      <c r="C9" s="105" t="s">
        <v>537</v>
      </c>
      <c r="D9" s="106" t="s">
        <v>130</v>
      </c>
      <c r="E9" s="107" t="s">
        <v>865</v>
      </c>
      <c r="F9" s="155">
        <v>0</v>
      </c>
      <c r="G9" s="155">
        <v>289655.16</v>
      </c>
      <c r="H9" s="118">
        <f t="shared" si="0"/>
        <v>0.4866501792668707</v>
      </c>
    </row>
    <row r="10" spans="1:8" ht="22.5">
      <c r="A10" s="104"/>
      <c r="B10" s="104"/>
      <c r="C10" s="105" t="s">
        <v>538</v>
      </c>
      <c r="D10" s="106" t="s">
        <v>539</v>
      </c>
      <c r="E10" s="107" t="s">
        <v>221</v>
      </c>
      <c r="F10" s="155">
        <v>0</v>
      </c>
      <c r="G10" s="155">
        <v>0</v>
      </c>
      <c r="H10" s="118">
        <f t="shared" si="0"/>
        <v>0</v>
      </c>
    </row>
    <row r="11" spans="1:8" ht="12.75" customHeight="1">
      <c r="A11" s="104"/>
      <c r="B11" s="105" t="s">
        <v>552</v>
      </c>
      <c r="C11" s="105"/>
      <c r="D11" s="106" t="s">
        <v>4</v>
      </c>
      <c r="E11" s="107" t="s">
        <v>226</v>
      </c>
      <c r="F11" s="155">
        <v>0</v>
      </c>
      <c r="G11" s="155">
        <v>0</v>
      </c>
      <c r="H11" s="118">
        <f t="shared" si="0"/>
        <v>0</v>
      </c>
    </row>
    <row r="12" spans="1:8" ht="33.75">
      <c r="A12" s="104"/>
      <c r="B12" s="104"/>
      <c r="C12" s="105" t="s">
        <v>554</v>
      </c>
      <c r="D12" s="106" t="s">
        <v>555</v>
      </c>
      <c r="E12" s="107" t="s">
        <v>226</v>
      </c>
      <c r="F12" s="155">
        <v>0</v>
      </c>
      <c r="G12" s="155">
        <v>0</v>
      </c>
      <c r="H12" s="118">
        <f t="shared" si="0"/>
        <v>0</v>
      </c>
    </row>
    <row r="13" spans="1:8" s="160" customFormat="1" ht="12.75" customHeight="1">
      <c r="A13" s="101" t="s">
        <v>21</v>
      </c>
      <c r="B13" s="101"/>
      <c r="C13" s="101"/>
      <c r="D13" s="102" t="s">
        <v>22</v>
      </c>
      <c r="E13" s="103" t="s">
        <v>889</v>
      </c>
      <c r="F13" s="159">
        <v>0</v>
      </c>
      <c r="G13" s="159">
        <f>SUM(G14,G16,G19)</f>
        <v>3000</v>
      </c>
      <c r="H13" s="121">
        <f t="shared" si="0"/>
        <v>0.16620498614958448</v>
      </c>
    </row>
    <row r="14" spans="1:8" ht="12.75" customHeight="1">
      <c r="A14" s="104"/>
      <c r="B14" s="105" t="s">
        <v>890</v>
      </c>
      <c r="C14" s="105"/>
      <c r="D14" s="106" t="s">
        <v>891</v>
      </c>
      <c r="E14" s="107" t="s">
        <v>892</v>
      </c>
      <c r="F14" s="155">
        <v>0</v>
      </c>
      <c r="G14" s="155">
        <v>0</v>
      </c>
      <c r="H14" s="118">
        <f t="shared" si="0"/>
        <v>0</v>
      </c>
    </row>
    <row r="15" spans="1:8" ht="28.5" customHeight="1">
      <c r="A15" s="104"/>
      <c r="B15" s="104"/>
      <c r="C15" s="105" t="s">
        <v>893</v>
      </c>
      <c r="D15" s="106" t="s">
        <v>894</v>
      </c>
      <c r="E15" s="107" t="s">
        <v>892</v>
      </c>
      <c r="F15" s="155">
        <v>0</v>
      </c>
      <c r="G15" s="155">
        <v>0</v>
      </c>
      <c r="H15" s="118">
        <f t="shared" si="0"/>
        <v>0</v>
      </c>
    </row>
    <row r="16" spans="1:8" ht="11.25">
      <c r="A16" s="104"/>
      <c r="B16" s="105" t="s">
        <v>556</v>
      </c>
      <c r="C16" s="105"/>
      <c r="D16" s="106" t="s">
        <v>84</v>
      </c>
      <c r="E16" s="107" t="s">
        <v>387</v>
      </c>
      <c r="F16" s="155">
        <v>0</v>
      </c>
      <c r="G16" s="155">
        <v>0</v>
      </c>
      <c r="H16" s="118">
        <f t="shared" si="0"/>
        <v>0</v>
      </c>
    </row>
    <row r="17" spans="1:8" ht="22.5">
      <c r="A17" s="104"/>
      <c r="B17" s="104"/>
      <c r="C17" s="105" t="s">
        <v>538</v>
      </c>
      <c r="D17" s="106" t="s">
        <v>539</v>
      </c>
      <c r="E17" s="107" t="s">
        <v>530</v>
      </c>
      <c r="F17" s="155">
        <v>0</v>
      </c>
      <c r="G17" s="155">
        <v>0</v>
      </c>
      <c r="H17" s="118">
        <f t="shared" si="0"/>
        <v>0</v>
      </c>
    </row>
    <row r="18" spans="1:8" ht="27.75" customHeight="1">
      <c r="A18" s="104"/>
      <c r="B18" s="104"/>
      <c r="C18" s="105" t="s">
        <v>559</v>
      </c>
      <c r="D18" s="106" t="s">
        <v>560</v>
      </c>
      <c r="E18" s="107" t="s">
        <v>282</v>
      </c>
      <c r="F18" s="155">
        <v>0</v>
      </c>
      <c r="G18" s="155">
        <v>0</v>
      </c>
      <c r="H18" s="118">
        <f t="shared" si="0"/>
        <v>0</v>
      </c>
    </row>
    <row r="19" spans="1:8" ht="12.75" customHeight="1">
      <c r="A19" s="104"/>
      <c r="B19" s="105" t="s">
        <v>268</v>
      </c>
      <c r="C19" s="105"/>
      <c r="D19" s="106" t="s">
        <v>4</v>
      </c>
      <c r="E19" s="107" t="s">
        <v>190</v>
      </c>
      <c r="F19" s="155">
        <v>0</v>
      </c>
      <c r="G19" s="155">
        <f>SUM(G20)</f>
        <v>3000</v>
      </c>
      <c r="H19" s="118">
        <f t="shared" si="0"/>
        <v>0.5</v>
      </c>
    </row>
    <row r="20" spans="1:8" ht="22.5">
      <c r="A20" s="104"/>
      <c r="B20" s="104"/>
      <c r="C20" s="105" t="s">
        <v>559</v>
      </c>
      <c r="D20" s="106" t="s">
        <v>560</v>
      </c>
      <c r="E20" s="107" t="s">
        <v>190</v>
      </c>
      <c r="F20" s="155">
        <v>0</v>
      </c>
      <c r="G20" s="155">
        <v>3000</v>
      </c>
      <c r="H20" s="118">
        <f t="shared" si="0"/>
        <v>0.5</v>
      </c>
    </row>
    <row r="21" spans="1:8" s="160" customFormat="1" ht="11.25">
      <c r="A21" s="101" t="s">
        <v>269</v>
      </c>
      <c r="B21" s="101"/>
      <c r="C21" s="101"/>
      <c r="D21" s="102" t="s">
        <v>25</v>
      </c>
      <c r="E21" s="103" t="s">
        <v>245</v>
      </c>
      <c r="F21" s="159">
        <v>0</v>
      </c>
      <c r="G21" s="159">
        <f>SUM(G22)</f>
        <v>10000</v>
      </c>
      <c r="H21" s="121">
        <f t="shared" si="0"/>
        <v>0.5</v>
      </c>
    </row>
    <row r="22" spans="1:8" ht="12.75" customHeight="1">
      <c r="A22" s="104"/>
      <c r="B22" s="105" t="s">
        <v>296</v>
      </c>
      <c r="C22" s="105"/>
      <c r="D22" s="106" t="s">
        <v>4</v>
      </c>
      <c r="E22" s="107" t="s">
        <v>245</v>
      </c>
      <c r="F22" s="155">
        <v>0</v>
      </c>
      <c r="G22" s="155">
        <f>SUM(G23)</f>
        <v>10000</v>
      </c>
      <c r="H22" s="118">
        <f t="shared" si="0"/>
        <v>0.5</v>
      </c>
    </row>
    <row r="23" spans="1:8" ht="33.75">
      <c r="A23" s="104"/>
      <c r="B23" s="104"/>
      <c r="C23" s="105" t="s">
        <v>595</v>
      </c>
      <c r="D23" s="106" t="s">
        <v>596</v>
      </c>
      <c r="E23" s="107" t="s">
        <v>245</v>
      </c>
      <c r="F23" s="155">
        <v>0</v>
      </c>
      <c r="G23" s="155">
        <v>10000</v>
      </c>
      <c r="H23" s="118">
        <f t="shared" si="0"/>
        <v>0.5</v>
      </c>
    </row>
    <row r="24" spans="1:8" s="160" customFormat="1" ht="11.25">
      <c r="A24" s="101" t="s">
        <v>602</v>
      </c>
      <c r="B24" s="101"/>
      <c r="C24" s="101"/>
      <c r="D24" s="102" t="s">
        <v>88</v>
      </c>
      <c r="E24" s="103" t="s">
        <v>603</v>
      </c>
      <c r="F24" s="159">
        <f>SUM(F25)</f>
        <v>10938</v>
      </c>
      <c r="G24" s="159">
        <v>0</v>
      </c>
      <c r="H24" s="121">
        <f t="shared" si="0"/>
        <v>0.4051111111111111</v>
      </c>
    </row>
    <row r="25" spans="1:8" ht="12.75" customHeight="1">
      <c r="A25" s="104"/>
      <c r="B25" s="105" t="s">
        <v>610</v>
      </c>
      <c r="C25" s="105"/>
      <c r="D25" s="106" t="s">
        <v>4</v>
      </c>
      <c r="E25" s="107" t="s">
        <v>603</v>
      </c>
      <c r="F25" s="155">
        <f>SUM(F26)</f>
        <v>10938</v>
      </c>
      <c r="G25" s="155">
        <v>0</v>
      </c>
      <c r="H25" s="118">
        <f t="shared" si="0"/>
        <v>0.4051111111111111</v>
      </c>
    </row>
    <row r="26" spans="1:8" ht="22.5">
      <c r="A26" s="104"/>
      <c r="B26" s="104"/>
      <c r="C26" s="105" t="s">
        <v>405</v>
      </c>
      <c r="D26" s="106" t="s">
        <v>406</v>
      </c>
      <c r="E26" s="107" t="s">
        <v>603</v>
      </c>
      <c r="F26" s="155">
        <v>10938</v>
      </c>
      <c r="G26" s="155">
        <v>0</v>
      </c>
      <c r="H26" s="118">
        <f t="shared" si="0"/>
        <v>0.4051111111111111</v>
      </c>
    </row>
    <row r="27" spans="1:8" s="160" customFormat="1" ht="12.75" customHeight="1">
      <c r="A27" s="101" t="s">
        <v>326</v>
      </c>
      <c r="B27" s="101"/>
      <c r="C27" s="101"/>
      <c r="D27" s="102" t="s">
        <v>97</v>
      </c>
      <c r="E27" s="103" t="s">
        <v>622</v>
      </c>
      <c r="F27" s="159">
        <f>SUM(F28,F30,F32,F34)</f>
        <v>507270</v>
      </c>
      <c r="G27" s="159">
        <f>SUM(G28,G30,G32,G34)</f>
        <v>16000</v>
      </c>
      <c r="H27" s="121">
        <f t="shared" si="0"/>
        <v>0.5033586421908562</v>
      </c>
    </row>
    <row r="28" spans="1:8" ht="12.75" customHeight="1">
      <c r="A28" s="104"/>
      <c r="B28" s="105" t="s">
        <v>623</v>
      </c>
      <c r="C28" s="105"/>
      <c r="D28" s="106" t="s">
        <v>98</v>
      </c>
      <c r="E28" s="107" t="s">
        <v>624</v>
      </c>
      <c r="F28" s="155">
        <f>SUM(F29)</f>
        <v>36000</v>
      </c>
      <c r="G28" s="155">
        <v>0</v>
      </c>
      <c r="H28" s="118">
        <f t="shared" si="0"/>
        <v>0.4999236227798531</v>
      </c>
    </row>
    <row r="29" spans="1:8" ht="11.25">
      <c r="A29" s="104"/>
      <c r="B29" s="104"/>
      <c r="C29" s="105" t="s">
        <v>625</v>
      </c>
      <c r="D29" s="106" t="s">
        <v>99</v>
      </c>
      <c r="E29" s="107" t="s">
        <v>624</v>
      </c>
      <c r="F29" s="155">
        <v>36000</v>
      </c>
      <c r="G29" s="155">
        <v>0</v>
      </c>
      <c r="H29" s="118">
        <f t="shared" si="0"/>
        <v>0.4999236227798531</v>
      </c>
    </row>
    <row r="30" spans="1:8" ht="12.75" customHeight="1">
      <c r="A30" s="104"/>
      <c r="B30" s="105" t="s">
        <v>626</v>
      </c>
      <c r="C30" s="105"/>
      <c r="D30" s="106" t="s">
        <v>100</v>
      </c>
      <c r="E30" s="107" t="s">
        <v>221</v>
      </c>
      <c r="F30" s="155">
        <v>0</v>
      </c>
      <c r="G30" s="155">
        <f>SUM(G31)</f>
        <v>16000</v>
      </c>
      <c r="H30" s="118">
        <f t="shared" si="0"/>
        <v>0.64</v>
      </c>
    </row>
    <row r="31" spans="1:8" ht="22.5">
      <c r="A31" s="104"/>
      <c r="B31" s="104"/>
      <c r="C31" s="105" t="s">
        <v>559</v>
      </c>
      <c r="D31" s="106" t="s">
        <v>560</v>
      </c>
      <c r="E31" s="107" t="s">
        <v>221</v>
      </c>
      <c r="F31" s="155">
        <v>0</v>
      </c>
      <c r="G31" s="155">
        <v>16000</v>
      </c>
      <c r="H31" s="118">
        <f t="shared" si="0"/>
        <v>0.64</v>
      </c>
    </row>
    <row r="32" spans="1:8" ht="12.75" customHeight="1">
      <c r="A32" s="104"/>
      <c r="B32" s="105" t="s">
        <v>328</v>
      </c>
      <c r="C32" s="105"/>
      <c r="D32" s="106" t="s">
        <v>101</v>
      </c>
      <c r="E32" s="107" t="s">
        <v>627</v>
      </c>
      <c r="F32" s="155">
        <f>SUM(F33)</f>
        <v>293898</v>
      </c>
      <c r="G32" s="155">
        <v>0</v>
      </c>
      <c r="H32" s="118">
        <f t="shared" si="0"/>
        <v>0.49999659748213676</v>
      </c>
    </row>
    <row r="33" spans="1:8" ht="12.75" customHeight="1">
      <c r="A33" s="104"/>
      <c r="B33" s="104"/>
      <c r="C33" s="105" t="s">
        <v>625</v>
      </c>
      <c r="D33" s="106" t="s">
        <v>99</v>
      </c>
      <c r="E33" s="107" t="s">
        <v>627</v>
      </c>
      <c r="F33" s="155">
        <v>293898</v>
      </c>
      <c r="G33" s="155">
        <v>0</v>
      </c>
      <c r="H33" s="118">
        <f t="shared" si="0"/>
        <v>0.49999659748213676</v>
      </c>
    </row>
    <row r="34" spans="1:8" ht="12.75" customHeight="1">
      <c r="A34" s="104"/>
      <c r="B34" s="105" t="s">
        <v>631</v>
      </c>
      <c r="C34" s="105"/>
      <c r="D34" s="106" t="s">
        <v>102</v>
      </c>
      <c r="E34" s="107" t="s">
        <v>632</v>
      </c>
      <c r="F34" s="155">
        <f>SUM(F35)</f>
        <v>177372</v>
      </c>
      <c r="G34" s="155">
        <v>0</v>
      </c>
      <c r="H34" s="118">
        <f t="shared" si="0"/>
        <v>0.49999718108167535</v>
      </c>
    </row>
    <row r="35" spans="1:8" ht="12.75" customHeight="1">
      <c r="A35" s="104"/>
      <c r="B35" s="104"/>
      <c r="C35" s="105" t="s">
        <v>625</v>
      </c>
      <c r="D35" s="106" t="s">
        <v>99</v>
      </c>
      <c r="E35" s="107" t="s">
        <v>632</v>
      </c>
      <c r="F35" s="155">
        <v>177372</v>
      </c>
      <c r="G35" s="155">
        <v>0</v>
      </c>
      <c r="H35" s="118">
        <f t="shared" si="0"/>
        <v>0.49999718108167535</v>
      </c>
    </row>
    <row r="36" spans="1:8" s="160" customFormat="1" ht="11.25">
      <c r="A36" s="101" t="s">
        <v>308</v>
      </c>
      <c r="B36" s="101"/>
      <c r="C36" s="101"/>
      <c r="D36" s="102" t="s">
        <v>979</v>
      </c>
      <c r="E36" s="103" t="s">
        <v>614</v>
      </c>
      <c r="F36" s="159">
        <v>0</v>
      </c>
      <c r="G36" s="159">
        <f>SUM(G37)</f>
        <v>201970</v>
      </c>
      <c r="H36" s="121">
        <f t="shared" si="0"/>
        <v>0.6515161290322581</v>
      </c>
    </row>
    <row r="37" spans="1:8" ht="11.25">
      <c r="A37" s="104"/>
      <c r="B37" s="105" t="s">
        <v>313</v>
      </c>
      <c r="C37" s="105"/>
      <c r="D37" s="106" t="s">
        <v>990</v>
      </c>
      <c r="E37" s="107" t="s">
        <v>614</v>
      </c>
      <c r="F37" s="155">
        <v>0</v>
      </c>
      <c r="G37" s="155">
        <f>SUM(G38)</f>
        <v>201970</v>
      </c>
      <c r="H37" s="118">
        <f t="shared" si="0"/>
        <v>0.6515161290322581</v>
      </c>
    </row>
    <row r="38" spans="1:8" ht="22.5">
      <c r="A38" s="104"/>
      <c r="B38" s="104"/>
      <c r="C38" s="105" t="s">
        <v>559</v>
      </c>
      <c r="D38" s="106" t="s">
        <v>560</v>
      </c>
      <c r="E38" s="107" t="s">
        <v>614</v>
      </c>
      <c r="F38" s="155">
        <v>0</v>
      </c>
      <c r="G38" s="155">
        <v>201970</v>
      </c>
      <c r="H38" s="118">
        <f t="shared" si="0"/>
        <v>0.6515161290322581</v>
      </c>
    </row>
    <row r="39" spans="1:8" ht="11.25">
      <c r="A39" s="291"/>
      <c r="B39" s="291"/>
      <c r="C39" s="291"/>
      <c r="D39" s="292"/>
      <c r="E39" s="292"/>
      <c r="H39" s="120"/>
    </row>
    <row r="40" spans="1:8" s="160" customFormat="1" ht="11.25">
      <c r="A40" s="296" t="s">
        <v>669</v>
      </c>
      <c r="B40" s="296"/>
      <c r="C40" s="296"/>
      <c r="D40" s="296"/>
      <c r="E40" s="127" t="s">
        <v>1065</v>
      </c>
      <c r="F40" s="161">
        <f>SUM(F36,F27,F24,F21,F13,F7,F4)</f>
        <v>531708</v>
      </c>
      <c r="G40" s="161">
        <f>SUM(G36,G27,G24,G21,G13,G7,G4)</f>
        <v>520625.16</v>
      </c>
      <c r="H40" s="121">
        <f>SUM(F40:G40)/E40</f>
        <v>0.4481238031281232</v>
      </c>
    </row>
    <row r="41" ht="11.25">
      <c r="G41" s="157"/>
    </row>
  </sheetData>
  <sheetProtection/>
  <mergeCells count="10">
    <mergeCell ref="A39:C39"/>
    <mergeCell ref="D39:E39"/>
    <mergeCell ref="A40:D40"/>
    <mergeCell ref="H1:H2"/>
    <mergeCell ref="A1:A2"/>
    <mergeCell ref="F1:G1"/>
    <mergeCell ref="B1:B2"/>
    <mergeCell ref="C1:C2"/>
    <mergeCell ref="D1:D2"/>
    <mergeCell ref="E1:E2"/>
  </mergeCells>
  <printOptions horizontalCentered="1"/>
  <pageMargins left="0.6299212598425197" right="0.3937007874015748" top="1.1023622047244095" bottom="0.6299212598425197" header="0.5905511811023623" footer="0.35433070866141736"/>
  <pageSetup firstPageNumber="70" useFirstPageNumber="1" horizontalDpi="600" verticalDpi="600" orientation="landscape" paperSize="9" r:id="rId1"/>
  <headerFooter alignWithMargins="0">
    <oddHeader xml:space="preserve">&amp;L&amp;"Arial,Kursywa"Informacja o przebiegu wykonania Budżetu Gminy Paczków 
za I półrocze 2011r.&amp;R&amp;"Arial,Kursywa"Zał. nr 8
Dotacje  udzielone z budżetu Gminy 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3">
      <selection activeCell="A3" sqref="A3:IV3"/>
    </sheetView>
  </sheetViews>
  <sheetFormatPr defaultColWidth="8.00390625" defaultRowHeight="12.75"/>
  <cols>
    <col min="1" max="1" width="5.57421875" style="89" bestFit="1" customWidth="1"/>
    <col min="2" max="3" width="8.8515625" style="89" bestFit="1" customWidth="1"/>
    <col min="4" max="4" width="40.57421875" style="89" customWidth="1"/>
    <col min="5" max="5" width="7.8515625" style="177" bestFit="1" customWidth="1"/>
    <col min="6" max="6" width="8.57421875" style="112" bestFit="1" customWidth="1"/>
    <col min="7" max="7" width="8.00390625" style="113" customWidth="1"/>
    <col min="8" max="16384" width="8.00390625" style="89" customWidth="1"/>
  </cols>
  <sheetData>
    <row r="1" spans="1:7" ht="11.25">
      <c r="A1" s="167" t="s">
        <v>0</v>
      </c>
      <c r="B1" s="167" t="s">
        <v>1</v>
      </c>
      <c r="C1" s="167" t="s">
        <v>121</v>
      </c>
      <c r="D1" s="167" t="s">
        <v>2</v>
      </c>
      <c r="E1" s="168" t="s">
        <v>118</v>
      </c>
      <c r="F1" s="180" t="s">
        <v>1004</v>
      </c>
      <c r="G1" s="181" t="s">
        <v>1005</v>
      </c>
    </row>
    <row r="2" spans="1:7" s="154" customFormat="1" ht="9">
      <c r="A2" s="178">
        <v>1</v>
      </c>
      <c r="B2" s="178">
        <v>2</v>
      </c>
      <c r="C2" s="178">
        <v>3</v>
      </c>
      <c r="D2" s="178">
        <v>4</v>
      </c>
      <c r="E2" s="179">
        <v>5</v>
      </c>
      <c r="F2" s="182">
        <v>6</v>
      </c>
      <c r="G2" s="182">
        <v>7</v>
      </c>
    </row>
    <row r="3" spans="1:7" s="160" customFormat="1" ht="11.25">
      <c r="A3" s="239">
        <v>750</v>
      </c>
      <c r="B3" s="240"/>
      <c r="C3" s="240"/>
      <c r="D3" s="241" t="s">
        <v>9</v>
      </c>
      <c r="E3" s="242">
        <f>E4</f>
        <v>51828</v>
      </c>
      <c r="F3" s="93">
        <f>SUM(F4)</f>
        <v>17099.76</v>
      </c>
      <c r="G3" s="121">
        <f>F3/E3</f>
        <v>0.32993285482750634</v>
      </c>
    </row>
    <row r="4" spans="1:7" ht="11.25">
      <c r="A4" s="307"/>
      <c r="B4" s="172">
        <v>75095</v>
      </c>
      <c r="C4" s="169"/>
      <c r="D4" s="170" t="s">
        <v>4</v>
      </c>
      <c r="E4" s="92">
        <f>SUM(E5,E19,E26,E32,E35)</f>
        <v>51828</v>
      </c>
      <c r="F4" s="92">
        <f>SUM(F5,F19,F26,F32,F35)</f>
        <v>17099.76</v>
      </c>
      <c r="G4" s="118">
        <f>F4/E4</f>
        <v>0.32993285482750634</v>
      </c>
    </row>
    <row r="5" spans="1:7" ht="11.25">
      <c r="A5" s="308"/>
      <c r="B5" s="307"/>
      <c r="C5" s="173">
        <v>4210</v>
      </c>
      <c r="D5" s="170" t="s">
        <v>52</v>
      </c>
      <c r="E5" s="171">
        <f>SUM(E7:E18)</f>
        <v>35898</v>
      </c>
      <c r="F5" s="171">
        <f>SUM(F7:F18)</f>
        <v>10556.119999999999</v>
      </c>
      <c r="G5" s="118">
        <f>F5/E5</f>
        <v>0.29405872193436955</v>
      </c>
    </row>
    <row r="6" spans="1:7" ht="11.25">
      <c r="A6" s="308"/>
      <c r="B6" s="308"/>
      <c r="C6" s="310"/>
      <c r="D6" s="170" t="s">
        <v>133</v>
      </c>
      <c r="E6" s="174"/>
      <c r="F6" s="92"/>
      <c r="G6" s="118"/>
    </row>
    <row r="7" spans="1:7" ht="11.25">
      <c r="A7" s="308"/>
      <c r="B7" s="308"/>
      <c r="C7" s="311"/>
      <c r="D7" s="170" t="s">
        <v>134</v>
      </c>
      <c r="E7" s="175">
        <f>500+2000+500</f>
        <v>3000</v>
      </c>
      <c r="F7" s="92">
        <v>0</v>
      </c>
      <c r="G7" s="118">
        <f aca="true" t="shared" si="0" ref="G7:G19">F7/E7</f>
        <v>0</v>
      </c>
    </row>
    <row r="8" spans="1:7" ht="11.25">
      <c r="A8" s="308"/>
      <c r="B8" s="308"/>
      <c r="C8" s="311"/>
      <c r="D8" s="170" t="s">
        <v>135</v>
      </c>
      <c r="E8" s="175">
        <v>2016</v>
      </c>
      <c r="F8" s="92">
        <v>1280.8</v>
      </c>
      <c r="G8" s="118">
        <f t="shared" si="0"/>
        <v>0.6353174603174603</v>
      </c>
    </row>
    <row r="9" spans="1:7" ht="11.25">
      <c r="A9" s="308"/>
      <c r="B9" s="308"/>
      <c r="C9" s="311"/>
      <c r="D9" s="170" t="s">
        <v>136</v>
      </c>
      <c r="E9" s="175">
        <v>3000</v>
      </c>
      <c r="F9" s="92">
        <v>1528.84</v>
      </c>
      <c r="G9" s="118">
        <f t="shared" si="0"/>
        <v>0.5096133333333333</v>
      </c>
    </row>
    <row r="10" spans="1:7" ht="11.25">
      <c r="A10" s="308"/>
      <c r="B10" s="308"/>
      <c r="C10" s="311"/>
      <c r="D10" s="170" t="s">
        <v>137</v>
      </c>
      <c r="E10" s="175">
        <v>6000</v>
      </c>
      <c r="F10" s="92">
        <v>236.69</v>
      </c>
      <c r="G10" s="118">
        <f t="shared" si="0"/>
        <v>0.039448333333333335</v>
      </c>
    </row>
    <row r="11" spans="1:7" ht="11.25">
      <c r="A11" s="308"/>
      <c r="B11" s="308"/>
      <c r="C11" s="311"/>
      <c r="D11" s="170" t="s">
        <v>138</v>
      </c>
      <c r="E11" s="175">
        <f>1400+136</f>
        <v>1536</v>
      </c>
      <c r="F11" s="92">
        <v>1476.12</v>
      </c>
      <c r="G11" s="118">
        <f t="shared" si="0"/>
        <v>0.9610156249999999</v>
      </c>
    </row>
    <row r="12" spans="1:7" ht="11.25">
      <c r="A12" s="308"/>
      <c r="B12" s="308"/>
      <c r="C12" s="311"/>
      <c r="D12" s="170" t="s">
        <v>139</v>
      </c>
      <c r="E12" s="175">
        <v>6900</v>
      </c>
      <c r="F12" s="92">
        <v>100</v>
      </c>
      <c r="G12" s="118">
        <f t="shared" si="0"/>
        <v>0.014492753623188406</v>
      </c>
    </row>
    <row r="13" spans="1:7" ht="11.25">
      <c r="A13" s="308"/>
      <c r="B13" s="308"/>
      <c r="C13" s="311"/>
      <c r="D13" s="170" t="s">
        <v>140</v>
      </c>
      <c r="E13" s="175">
        <v>2406</v>
      </c>
      <c r="F13" s="92">
        <v>1241.76</v>
      </c>
      <c r="G13" s="118">
        <f t="shared" si="0"/>
        <v>0.5161097256857855</v>
      </c>
    </row>
    <row r="14" spans="1:7" ht="11.25">
      <c r="A14" s="308"/>
      <c r="B14" s="308"/>
      <c r="C14" s="311"/>
      <c r="D14" s="170" t="s">
        <v>141</v>
      </c>
      <c r="E14" s="175">
        <v>2668</v>
      </c>
      <c r="F14" s="92">
        <v>81.03</v>
      </c>
      <c r="G14" s="118">
        <f t="shared" si="0"/>
        <v>0.030371064467766117</v>
      </c>
    </row>
    <row r="15" spans="1:7" ht="11.25">
      <c r="A15" s="308"/>
      <c r="B15" s="308"/>
      <c r="C15" s="311"/>
      <c r="D15" s="170" t="s">
        <v>142</v>
      </c>
      <c r="E15" s="175">
        <v>2672</v>
      </c>
      <c r="F15" s="92">
        <v>2016.2</v>
      </c>
      <c r="G15" s="118">
        <f t="shared" si="0"/>
        <v>0.754565868263473</v>
      </c>
    </row>
    <row r="16" spans="1:7" ht="11.25">
      <c r="A16" s="308"/>
      <c r="B16" s="308"/>
      <c r="C16" s="311"/>
      <c r="D16" s="170" t="s">
        <v>143</v>
      </c>
      <c r="E16" s="175">
        <v>1284</v>
      </c>
      <c r="F16" s="92">
        <v>156.65</v>
      </c>
      <c r="G16" s="118">
        <f t="shared" si="0"/>
        <v>0.12200155763239875</v>
      </c>
    </row>
    <row r="17" spans="1:7" ht="11.25">
      <c r="A17" s="308"/>
      <c r="B17" s="308"/>
      <c r="C17" s="311"/>
      <c r="D17" s="170" t="s">
        <v>144</v>
      </c>
      <c r="E17" s="175">
        <v>1600</v>
      </c>
      <c r="F17" s="92">
        <v>729.95</v>
      </c>
      <c r="G17" s="118">
        <f t="shared" si="0"/>
        <v>0.45621875</v>
      </c>
    </row>
    <row r="18" spans="1:7" ht="11.25">
      <c r="A18" s="308"/>
      <c r="B18" s="308"/>
      <c r="C18" s="312"/>
      <c r="D18" s="170" t="s">
        <v>145</v>
      </c>
      <c r="E18" s="175">
        <v>2816</v>
      </c>
      <c r="F18" s="92">
        <v>1708.08</v>
      </c>
      <c r="G18" s="118">
        <f t="shared" si="0"/>
        <v>0.6065625</v>
      </c>
    </row>
    <row r="19" spans="1:7" ht="11.25">
      <c r="A19" s="308"/>
      <c r="B19" s="308"/>
      <c r="C19" s="173">
        <v>4220</v>
      </c>
      <c r="D19" s="170" t="s">
        <v>81</v>
      </c>
      <c r="E19" s="171">
        <f>SUM(E21:E25)</f>
        <v>2300</v>
      </c>
      <c r="F19" s="92">
        <f>SUM(F21:F25)</f>
        <v>109.15</v>
      </c>
      <c r="G19" s="118">
        <f t="shared" si="0"/>
        <v>0.04745652173913044</v>
      </c>
    </row>
    <row r="20" spans="1:7" ht="11.25">
      <c r="A20" s="308"/>
      <c r="B20" s="308"/>
      <c r="C20" s="310"/>
      <c r="D20" s="170" t="s">
        <v>133</v>
      </c>
      <c r="E20" s="174"/>
      <c r="F20" s="92"/>
      <c r="G20" s="118"/>
    </row>
    <row r="21" spans="1:7" ht="11.25">
      <c r="A21" s="308"/>
      <c r="B21" s="308"/>
      <c r="C21" s="311"/>
      <c r="D21" s="170" t="s">
        <v>134</v>
      </c>
      <c r="E21" s="175">
        <v>300</v>
      </c>
      <c r="F21" s="92">
        <v>0</v>
      </c>
      <c r="G21" s="118">
        <f aca="true" t="shared" si="1" ref="G21:G26">F21/E21</f>
        <v>0</v>
      </c>
    </row>
    <row r="22" spans="1:7" ht="11.25">
      <c r="A22" s="308"/>
      <c r="B22" s="308"/>
      <c r="C22" s="311"/>
      <c r="D22" s="170" t="s">
        <v>137</v>
      </c>
      <c r="E22" s="175">
        <v>500</v>
      </c>
      <c r="F22" s="92">
        <v>0</v>
      </c>
      <c r="G22" s="118">
        <f t="shared" si="1"/>
        <v>0</v>
      </c>
    </row>
    <row r="23" spans="1:7" ht="11.25">
      <c r="A23" s="308"/>
      <c r="B23" s="308"/>
      <c r="C23" s="311"/>
      <c r="D23" s="170" t="s">
        <v>141</v>
      </c>
      <c r="E23" s="175">
        <v>500</v>
      </c>
      <c r="F23" s="92">
        <v>0</v>
      </c>
      <c r="G23" s="118">
        <f t="shared" si="1"/>
        <v>0</v>
      </c>
    </row>
    <row r="24" spans="1:7" ht="11.25">
      <c r="A24" s="308"/>
      <c r="B24" s="308"/>
      <c r="C24" s="311"/>
      <c r="D24" s="170" t="s">
        <v>143</v>
      </c>
      <c r="E24" s="175">
        <v>300</v>
      </c>
      <c r="F24" s="92">
        <v>0</v>
      </c>
      <c r="G24" s="118">
        <f t="shared" si="1"/>
        <v>0</v>
      </c>
    </row>
    <row r="25" spans="1:7" ht="11.25">
      <c r="A25" s="308"/>
      <c r="B25" s="308"/>
      <c r="C25" s="312"/>
      <c r="D25" s="170" t="s">
        <v>144</v>
      </c>
      <c r="E25" s="175">
        <v>700</v>
      </c>
      <c r="F25" s="92">
        <v>109.15</v>
      </c>
      <c r="G25" s="118">
        <f t="shared" si="1"/>
        <v>0.15592857142857144</v>
      </c>
    </row>
    <row r="26" spans="1:7" ht="11.25">
      <c r="A26" s="308"/>
      <c r="B26" s="308"/>
      <c r="C26" s="173">
        <v>4260</v>
      </c>
      <c r="D26" s="170" t="s">
        <v>55</v>
      </c>
      <c r="E26" s="171">
        <f>SUM(E28:E31)</f>
        <v>6470</v>
      </c>
      <c r="F26" s="92">
        <f>SUM(F28:F31)</f>
        <v>6134.49</v>
      </c>
      <c r="G26" s="118">
        <f t="shared" si="1"/>
        <v>0.9481437403400309</v>
      </c>
    </row>
    <row r="27" spans="1:7" ht="11.25">
      <c r="A27" s="308"/>
      <c r="B27" s="308"/>
      <c r="C27" s="310"/>
      <c r="D27" s="170" t="s">
        <v>133</v>
      </c>
      <c r="E27" s="174"/>
      <c r="F27" s="92"/>
      <c r="G27" s="118"/>
    </row>
    <row r="28" spans="1:7" ht="11.25">
      <c r="A28" s="308"/>
      <c r="B28" s="308"/>
      <c r="C28" s="311"/>
      <c r="D28" s="170" t="s">
        <v>140</v>
      </c>
      <c r="E28" s="175">
        <v>850</v>
      </c>
      <c r="F28" s="92">
        <v>2072.13</v>
      </c>
      <c r="G28" s="118">
        <f>F28/E28</f>
        <v>2.4378</v>
      </c>
    </row>
    <row r="29" spans="1:7" ht="11.25">
      <c r="A29" s="308"/>
      <c r="B29" s="308"/>
      <c r="C29" s="311"/>
      <c r="D29" s="170" t="s">
        <v>139</v>
      </c>
      <c r="E29" s="175">
        <v>300</v>
      </c>
      <c r="F29" s="92">
        <v>301.29</v>
      </c>
      <c r="G29" s="118">
        <f>F29/E29</f>
        <v>1.0043</v>
      </c>
    </row>
    <row r="30" spans="1:7" ht="11.25">
      <c r="A30" s="308"/>
      <c r="B30" s="308"/>
      <c r="C30" s="311"/>
      <c r="D30" s="170" t="s">
        <v>138</v>
      </c>
      <c r="E30" s="175">
        <v>1000</v>
      </c>
      <c r="F30" s="92">
        <v>0</v>
      </c>
      <c r="G30" s="118">
        <f>F30/E30</f>
        <v>0</v>
      </c>
    </row>
    <row r="31" spans="1:7" ht="11.25">
      <c r="A31" s="308"/>
      <c r="B31" s="308"/>
      <c r="C31" s="312"/>
      <c r="D31" s="170" t="s">
        <v>143</v>
      </c>
      <c r="E31" s="175">
        <v>4320</v>
      </c>
      <c r="F31" s="92">
        <v>3761.07</v>
      </c>
      <c r="G31" s="118">
        <f>F31/E31</f>
        <v>0.8706180555555556</v>
      </c>
    </row>
    <row r="32" spans="1:7" ht="11.25">
      <c r="A32" s="308"/>
      <c r="B32" s="308"/>
      <c r="C32" s="173">
        <v>4270</v>
      </c>
      <c r="D32" s="170" t="s">
        <v>54</v>
      </c>
      <c r="E32" s="171">
        <f>SUM(E34:E34)</f>
        <v>500</v>
      </c>
      <c r="F32" s="92">
        <v>0</v>
      </c>
      <c r="G32" s="118">
        <f>F32/E32</f>
        <v>0</v>
      </c>
    </row>
    <row r="33" spans="1:7" ht="11.25">
      <c r="A33" s="308"/>
      <c r="B33" s="308"/>
      <c r="C33" s="310"/>
      <c r="D33" s="170" t="s">
        <v>133</v>
      </c>
      <c r="E33" s="174"/>
      <c r="F33" s="92"/>
      <c r="G33" s="118"/>
    </row>
    <row r="34" spans="1:7" ht="11.25">
      <c r="A34" s="308"/>
      <c r="B34" s="308"/>
      <c r="C34" s="312"/>
      <c r="D34" s="170" t="s">
        <v>137</v>
      </c>
      <c r="E34" s="175">
        <v>500</v>
      </c>
      <c r="F34" s="92">
        <v>0</v>
      </c>
      <c r="G34" s="118">
        <f>F34/E34</f>
        <v>0</v>
      </c>
    </row>
    <row r="35" spans="1:7" ht="11.25">
      <c r="A35" s="308"/>
      <c r="B35" s="308"/>
      <c r="C35" s="173">
        <v>4300</v>
      </c>
      <c r="D35" s="170" t="s">
        <v>50</v>
      </c>
      <c r="E35" s="92">
        <f>SUM(E37:E41)</f>
        <v>6660</v>
      </c>
      <c r="F35" s="92">
        <f>SUM(F37:F41)</f>
        <v>300</v>
      </c>
      <c r="G35" s="118">
        <f>F35/E35</f>
        <v>0.04504504504504504</v>
      </c>
    </row>
    <row r="36" spans="1:7" ht="11.25">
      <c r="A36" s="308"/>
      <c r="B36" s="308"/>
      <c r="C36" s="310"/>
      <c r="D36" s="170" t="s">
        <v>133</v>
      </c>
      <c r="E36" s="174"/>
      <c r="F36" s="92"/>
      <c r="G36" s="118"/>
    </row>
    <row r="37" spans="1:7" ht="11.25">
      <c r="A37" s="308"/>
      <c r="B37" s="308"/>
      <c r="C37" s="311"/>
      <c r="D37" s="170" t="s">
        <v>136</v>
      </c>
      <c r="E37" s="175">
        <v>560</v>
      </c>
      <c r="F37" s="92">
        <v>200</v>
      </c>
      <c r="G37" s="118">
        <f>F37/E37</f>
        <v>0.35714285714285715</v>
      </c>
    </row>
    <row r="38" spans="1:7" ht="11.25">
      <c r="A38" s="308"/>
      <c r="B38" s="308"/>
      <c r="C38" s="311"/>
      <c r="D38" s="170" t="s">
        <v>141</v>
      </c>
      <c r="E38" s="175">
        <v>1000</v>
      </c>
      <c r="F38" s="92">
        <v>0</v>
      </c>
      <c r="G38" s="118">
        <f>F38/E38</f>
        <v>0</v>
      </c>
    </row>
    <row r="39" spans="1:7" ht="11.25">
      <c r="A39" s="308"/>
      <c r="B39" s="308"/>
      <c r="C39" s="311"/>
      <c r="D39" s="170" t="s">
        <v>139</v>
      </c>
      <c r="E39" s="175">
        <v>1500</v>
      </c>
      <c r="F39" s="92">
        <v>0</v>
      </c>
      <c r="G39" s="118">
        <f>F39/E39</f>
        <v>0</v>
      </c>
    </row>
    <row r="40" spans="1:7" ht="11.25">
      <c r="A40" s="308"/>
      <c r="B40" s="308"/>
      <c r="C40" s="311"/>
      <c r="D40" s="170" t="s">
        <v>142</v>
      </c>
      <c r="E40" s="175">
        <v>3000</v>
      </c>
      <c r="F40" s="92">
        <v>100</v>
      </c>
      <c r="G40" s="118">
        <f>F40/E40</f>
        <v>0.03333333333333333</v>
      </c>
    </row>
    <row r="41" spans="1:7" ht="11.25">
      <c r="A41" s="309"/>
      <c r="B41" s="309"/>
      <c r="C41" s="312"/>
      <c r="D41" s="170" t="s">
        <v>144</v>
      </c>
      <c r="E41" s="175">
        <v>600</v>
      </c>
      <c r="F41" s="92">
        <v>0</v>
      </c>
      <c r="G41" s="118">
        <f>F41/E41</f>
        <v>0</v>
      </c>
    </row>
    <row r="42" spans="6:7" ht="11.25">
      <c r="F42" s="119"/>
      <c r="G42" s="120"/>
    </row>
    <row r="43" spans="1:7" ht="11.25">
      <c r="A43" s="304" t="s">
        <v>109</v>
      </c>
      <c r="B43" s="305"/>
      <c r="C43" s="305"/>
      <c r="D43" s="306"/>
      <c r="E43" s="176">
        <f>SUM(E3)</f>
        <v>51828</v>
      </c>
      <c r="F43" s="176">
        <f>SUM(F3)</f>
        <v>17099.76</v>
      </c>
      <c r="G43" s="121">
        <f>F43/E43</f>
        <v>0.32993285482750634</v>
      </c>
    </row>
  </sheetData>
  <sheetProtection/>
  <mergeCells count="8">
    <mergeCell ref="A43:D43"/>
    <mergeCell ref="A4:A41"/>
    <mergeCell ref="B5:B41"/>
    <mergeCell ref="C6:C18"/>
    <mergeCell ref="C20:C25"/>
    <mergeCell ref="C27:C31"/>
    <mergeCell ref="C33:C34"/>
    <mergeCell ref="C36:C41"/>
  </mergeCells>
  <printOptions horizontalCentered="1"/>
  <pageMargins left="0.7086614173228347" right="0.7086614173228347" top="1.3385826771653544" bottom="0.984251968503937" header="0.6299212598425197" footer="0.5118110236220472"/>
  <pageSetup firstPageNumber="71" useFirstPageNumber="1" horizontalDpi="600" verticalDpi="600" orientation="portrait" paperSize="9" r:id="rId2"/>
  <headerFooter alignWithMargins="0">
    <oddHeader>&amp;L&amp;"Arial,Kursywa"Informacja o przebiegu wykonania Budżetu Gminy Paczków 
za I półrocze 2011r.&amp;R&amp;"Arial,Kursywa"Zał. nr 9
Wydatkowanie środków do dyspozycji 
jednostek pomocniczych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Skarbnik</cp:lastModifiedBy>
  <cp:lastPrinted>2011-08-23T10:47:10Z</cp:lastPrinted>
  <dcterms:created xsi:type="dcterms:W3CDTF">2005-01-26T07:18:18Z</dcterms:created>
  <dcterms:modified xsi:type="dcterms:W3CDTF">2011-08-26T11:21:26Z</dcterms:modified>
  <cp:category/>
  <cp:version/>
  <cp:contentType/>
  <cp:contentStatus/>
</cp:coreProperties>
</file>