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715" windowHeight="1305" activeTab="1"/>
  </bookViews>
  <sheets>
    <sheet name="Zał.1" sheetId="1" r:id="rId1"/>
    <sheet name="Zał. 2" sheetId="2" r:id="rId2"/>
    <sheet name="Zał.3" sheetId="3" r:id="rId3"/>
    <sheet name="Arkusz2" sheetId="4" r:id="rId4"/>
    <sheet name="Arkusz3" sheetId="5" r:id="rId5"/>
  </sheets>
  <definedNames>
    <definedName name="_xlnm.Print_Titles" localSheetId="1">'Zał. 2'!$1:$2</definedName>
    <definedName name="_xlnm.Print_Titles" localSheetId="0">'Zał.1'!$1:$2</definedName>
    <definedName name="_xlnm.Print_Titles" localSheetId="2">'Zał.3'!$1:$3</definedName>
  </definedNames>
  <calcPr fullCalcOnLoad="1"/>
</workbook>
</file>

<file path=xl/sharedStrings.xml><?xml version="1.0" encoding="utf-8"?>
<sst xmlns="http://schemas.openxmlformats.org/spreadsheetml/2006/main" count="1434" uniqueCount="480">
  <si>
    <t>Pozostała działalność</t>
  </si>
  <si>
    <t>Ochrona zabytków i opieka nad zabytkami</t>
  </si>
  <si>
    <t>Domy i ośrodki kultury, świetlice i kluby</t>
  </si>
  <si>
    <t>Kultura i ochrona dziedzictwa narodowego</t>
  </si>
  <si>
    <t>Wpływy z opłaty produktowej</t>
  </si>
  <si>
    <t>Wpływy i wydatki związane z gromadzeniem środków z opłat produktowych</t>
  </si>
  <si>
    <t>Gospodarka ściekowa i ochrona wód</t>
  </si>
  <si>
    <t>Gospodarka komunalna i ochrona środowiska</t>
  </si>
  <si>
    <t>Pomoc materialna dla uczniów</t>
  </si>
  <si>
    <t>Edukacyjna opieka wychowawcza</t>
  </si>
  <si>
    <t>Pozostałe zadania w zakresie polityki społecznej</t>
  </si>
  <si>
    <t>Wpływy z usług</t>
  </si>
  <si>
    <t>Usługi opiekuńcze i specjalistyczne usługi opiekuńcze</t>
  </si>
  <si>
    <t>Pozostałe odsetki</t>
  </si>
  <si>
    <t>Ośrodki pomocy społecznej</t>
  </si>
  <si>
    <t>Zasiłki stałe</t>
  </si>
  <si>
    <t>Zasiłki i pomoc w naturze oraz składki na ubezpieczenia emerytalne i rentowe</t>
  </si>
  <si>
    <t>Wpływy z różnych dochodów</t>
  </si>
  <si>
    <t>Pomoc społeczna</t>
  </si>
  <si>
    <t>Przeciwdziałanie alkoholizmowi</t>
  </si>
  <si>
    <t>Ochrona zdrowia</t>
  </si>
  <si>
    <t>Gimnazja</t>
  </si>
  <si>
    <t>Szkoły podstawowe</t>
  </si>
  <si>
    <t>Oświata i wychowanie</t>
  </si>
  <si>
    <t>Subwencje ogólne z budżetu państwa</t>
  </si>
  <si>
    <t>Część równoważąca subwencji ogólnej dla gmin</t>
  </si>
  <si>
    <t>Różne rozliczenia finansowe</t>
  </si>
  <si>
    <t>Część wyrównawcza subwencji ogólnej dla gmin</t>
  </si>
  <si>
    <t>Część oświatowa subwencji ogólnej dla jednostek samorządu terytorialnego</t>
  </si>
  <si>
    <t>Różne rozliczenia</t>
  </si>
  <si>
    <t>Podatek dochodowy od osób prawnych</t>
  </si>
  <si>
    <t>Podatek dochodowy od osób fizycznych</t>
  </si>
  <si>
    <t>Udziały gmin w podatkach stanowiących dochód budżetu państwa</t>
  </si>
  <si>
    <t>Odsetki od nieterminowych wpłat z tytułu podatków i opłat</t>
  </si>
  <si>
    <t>Wpływy z różnych opłat</t>
  </si>
  <si>
    <t>Wpływy z opłaty eksploatacyjnej</t>
  </si>
  <si>
    <t>Wpływy z opłaty skarbowej</t>
  </si>
  <si>
    <t>Podatek od czynności cywilnoprawnych</t>
  </si>
  <si>
    <t>Wpływy z opłaty targowej</t>
  </si>
  <si>
    <t>Podatek od spadków i darowizn</t>
  </si>
  <si>
    <t>Podatek od środków transportowych</t>
  </si>
  <si>
    <t>Podatek leśny</t>
  </si>
  <si>
    <t>Podatek rolny</t>
  </si>
  <si>
    <t>Podatek od nieruchomości</t>
  </si>
  <si>
    <t>Rekompensaty utraconych dochodów w podatkach i opłatach lokalnych</t>
  </si>
  <si>
    <t>Wpływy z podatku dochodowego od osób fizycznych</t>
  </si>
  <si>
    <t>Grzywny, mandaty i inne kary pieniężne od osób fizycznych</t>
  </si>
  <si>
    <t>Obrona cywilna</t>
  </si>
  <si>
    <t>Ochotnicze straże pożarne</t>
  </si>
  <si>
    <t>Bezpieczeństwo publiczne i ochrona przeciwpożarowa</t>
  </si>
  <si>
    <t>Pozostałe wydatki obronne</t>
  </si>
  <si>
    <t>Obrona narodowa</t>
  </si>
  <si>
    <t>Urzędy naczelnych organów władzy państwowej, kontroli i ochrony prawa</t>
  </si>
  <si>
    <t>Urzędy gmin (miast i miast na prawach powiatu)</t>
  </si>
  <si>
    <t>Urzędy wojewódzkie</t>
  </si>
  <si>
    <t>Administracja publiczna</t>
  </si>
  <si>
    <t>Cmentarze</t>
  </si>
  <si>
    <t>Działalność usługowa</t>
  </si>
  <si>
    <t>Gospodarka gruntami i nieruchomościami</t>
  </si>
  <si>
    <t>Gospodarka mieszkaniowa</t>
  </si>
  <si>
    <t>Drogi publiczne gminne</t>
  </si>
  <si>
    <t>Transport i łączność</t>
  </si>
  <si>
    <t>Rolnictwo i łowiectwo</t>
  </si>
  <si>
    <t>Treść</t>
  </si>
  <si>
    <t>Par.</t>
  </si>
  <si>
    <t>Dział</t>
  </si>
  <si>
    <t>Obiekty sportowe</t>
  </si>
  <si>
    <t>Biblioteki</t>
  </si>
  <si>
    <t>Pozostałe zadania w zakresie kultury</t>
  </si>
  <si>
    <t>Zadania w zakresie kinematografii</t>
  </si>
  <si>
    <t>Oświetlenie ulic, placów i dróg</t>
  </si>
  <si>
    <t>Schroniska dla zwierząt</t>
  </si>
  <si>
    <t>Utrzymanie zieleni w miastach i gminach</t>
  </si>
  <si>
    <t>Oczyszczanie miast i wsi</t>
  </si>
  <si>
    <t>Gospodarka odpadami</t>
  </si>
  <si>
    <t>Dodatki mieszkaniowe</t>
  </si>
  <si>
    <t>Zwalczanie narkomanii</t>
  </si>
  <si>
    <t>Dokształcanie i doskonalenie nauczycieli</t>
  </si>
  <si>
    <t>Dowożenie uczniów do szkół</t>
  </si>
  <si>
    <t>Oddziały przedszkolne w szkołach podstawowych</t>
  </si>
  <si>
    <t>Rezerwy ogólne i celowe</t>
  </si>
  <si>
    <t>Obsługa długu publicznego</t>
  </si>
  <si>
    <t>Promocja jednostek samorządu terytorialnego</t>
  </si>
  <si>
    <t>Rady gmin (miast i miast na prawach powiatu)</t>
  </si>
  <si>
    <t>Starostwa powiatowe</t>
  </si>
  <si>
    <t>Prace geodezyjne i kartograficzne (nieinwestycyjne)</t>
  </si>
  <si>
    <t>Plany zagospodarowania przestrzennego</t>
  </si>
  <si>
    <t>Izby rolnicze</t>
  </si>
  <si>
    <t>Wpływy z opłat za zezwolenia na sprzedaż alkoholu</t>
  </si>
  <si>
    <t>Komendy powiatowe Policji</t>
  </si>
  <si>
    <t>Zarządzanie kryzysowe</t>
  </si>
  <si>
    <t>Turystyka</t>
  </si>
  <si>
    <t>L.p.</t>
  </si>
  <si>
    <t>Wyszczególnienie zadań rzeczowych</t>
  </si>
  <si>
    <t>I</t>
  </si>
  <si>
    <t>II</t>
  </si>
  <si>
    <t>III</t>
  </si>
  <si>
    <t>SOŁECTWO GOŚCICE</t>
  </si>
  <si>
    <t>IV</t>
  </si>
  <si>
    <t>SOŁECTWO LISIE KĄTY</t>
  </si>
  <si>
    <t>V</t>
  </si>
  <si>
    <t>SOŁECTWO UJEŹDZIEC</t>
  </si>
  <si>
    <t>VI</t>
  </si>
  <si>
    <t>SOŁECTWO DZIEWIĘTLICE</t>
  </si>
  <si>
    <t>VII</t>
  </si>
  <si>
    <t>SOŁECTWO TRZEBOSZOWICE</t>
  </si>
  <si>
    <t>VIII</t>
  </si>
  <si>
    <t>SOŁECTWO WILAMOWA</t>
  </si>
  <si>
    <t>IX</t>
  </si>
  <si>
    <t>SOŁECTWO ŚCIBÓRZ</t>
  </si>
  <si>
    <t>X</t>
  </si>
  <si>
    <t>SOŁECTWO FRYDRYCHÓW</t>
  </si>
  <si>
    <t>XI</t>
  </si>
  <si>
    <t>SOŁECTWO STARY PACZKÓW</t>
  </si>
  <si>
    <t>XII</t>
  </si>
  <si>
    <t>SOŁECTWO UNIKOWICE</t>
  </si>
  <si>
    <t>010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</si>
  <si>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</si>
  <si>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</si>
  <si>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</si>
  <si>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</si>
  <si>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</si>
  <si>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600</t>
  </si>
  <si>
    <t>60016</t>
  </si>
  <si>
    <t>0690</t>
  </si>
  <si>
    <t>0920</t>
  </si>
  <si>
    <t>0970</t>
  </si>
  <si>
    <t>6330</t>
  </si>
  <si>
    <t>Dotacje celowe otrzymane z budżetu państwa na realizację inwestycji i zakupów inwestycyjnych własnych gmin (związków gmin)</t>
  </si>
  <si>
    <t>630</t>
  </si>
  <si>
    <t>63095</t>
  </si>
  <si>
    <t>700</t>
  </si>
  <si>
    <t>70005</t>
  </si>
  <si>
    <t>0470</t>
  </si>
  <si>
    <t>0490</t>
  </si>
  <si>
    <t>Wpływy z innych lokalnych opłat pobieranych przez jednostki samorządu terytorialnego na podstawie odrębnych ustaw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</si>
  <si>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</si>
  <si>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</si>
  <si>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</si>
  <si>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</si>
  <si>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0830</t>
  </si>
  <si>
    <t>710</t>
  </si>
  <si>
    <t>71035</t>
  </si>
  <si>
    <t>750</t>
  </si>
  <si>
    <t>75011</t>
  </si>
  <si>
    <t>75023</t>
  </si>
  <si>
    <t>0570</t>
  </si>
  <si>
    <t>75095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</si>
  <si>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</si>
  <si>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</si>
  <si>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</si>
  <si>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</si>
  <si>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</si>
  <si>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</si>
  <si>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75412</t>
  </si>
  <si>
    <t>75416</t>
  </si>
  <si>
    <t>Straż gminna (miejska)</t>
  </si>
  <si>
    <t>756</t>
  </si>
  <si>
    <t>Dochody od osób prawnych, od osób fizycznych i od innych jednostek nieposiadających osobowości prawnej oraz wydatki związane z ich poborem</t>
  </si>
  <si>
    <t>75601</t>
  </si>
  <si>
    <t>0350</t>
  </si>
  <si>
    <t>Podatek od działalności gospodarczej osób fizycznych, opłacany w formie karty podatkowej</t>
  </si>
  <si>
    <t>0910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</si>
  <si>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</si>
  <si>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</si>
  <si>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</si>
  <si>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</si>
  <si>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</si>
  <si>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</si>
  <si>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</si>
  <si>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2680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</si>
  <si>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</si>
  <si>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</si>
  <si>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</si>
  <si>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0430</t>
  </si>
  <si>
    <t>75618</t>
  </si>
  <si>
    <t>Wpływy z innych opłat stanowiących dochody jednostek samorządu terytorialnego na podstawie ustaw</t>
  </si>
  <si>
    <t>0410</t>
  </si>
  <si>
    <t>0460</t>
  </si>
  <si>
    <t>75621</t>
  </si>
  <si>
    <t>0010</t>
  </si>
  <si>
    <t>0020</t>
  </si>
  <si>
    <t>758</t>
  </si>
  <si>
    <t>75801</t>
  </si>
  <si>
    <t>2920</t>
  </si>
  <si>
    <t>75807</t>
  </si>
  <si>
    <t>75814</t>
  </si>
  <si>
    <t>2030</t>
  </si>
  <si>
    <t>Dotacje celowe otrzymane z budżetu państwa na realizację własnych zadań bieżących gmin (związków gmin)</t>
  </si>
  <si>
    <t>75831</t>
  </si>
  <si>
    <t>801</t>
  </si>
  <si>
    <t>80101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</si>
  <si>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</si>
  <si>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</si>
  <si>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</si>
  <si>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80104</t>
  </si>
  <si>
    <t xml:space="preserve">Przedszkola </t>
  </si>
  <si>
    <t>80110</t>
  </si>
  <si>
    <t>80195</t>
  </si>
  <si>
    <t>851</t>
  </si>
  <si>
    <t>85154</t>
  </si>
  <si>
    <t>0480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</si>
  <si>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</si>
  <si>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</si>
  <si>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</si>
  <si>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</si>
  <si>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</si>
  <si>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</si>
  <si>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</si>
  <si>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</si>
  <si>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</si>
  <si>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</si>
  <si>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</si>
  <si>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</si>
  <si>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85216</t>
  </si>
  <si>
    <t>85219</t>
  </si>
  <si>
    <t>85228</t>
  </si>
  <si>
    <t>85295</t>
  </si>
  <si>
    <t>853</t>
  </si>
  <si>
    <t>2320</t>
  </si>
  <si>
    <t>Dotacje celowe otrzymane z powiatu na zadania bieżące realizowane na podstawie porozumień (umów) między jednostkami samorządu terytorialnego</t>
  </si>
  <si>
    <t>854</t>
  </si>
  <si>
    <t>85415</t>
  </si>
  <si>
    <t>900</t>
  </si>
  <si>
    <t>90001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</si>
  <si>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</si>
  <si>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</si>
  <si>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90019</t>
  </si>
  <si>
    <t>Wpływy i wydatki związane z gromadzeniem środków z opłat i kar za korzystanie ze środowiska</t>
  </si>
  <si>
    <t>90020</t>
  </si>
  <si>
    <t>0400</t>
  </si>
  <si>
    <t>90095</t>
  </si>
  <si>
    <t>921</t>
  </si>
  <si>
    <t>92105</t>
  </si>
  <si>
    <t>92109</t>
  </si>
  <si>
    <t>92195</t>
  </si>
  <si>
    <t>926</t>
  </si>
  <si>
    <t>Kultura fizyczna</t>
  </si>
  <si>
    <t>92601</t>
  </si>
  <si>
    <t>92605</t>
  </si>
  <si>
    <t>Zadania w zakresie kultury fizycznej</t>
  </si>
  <si>
    <t>01030</t>
  </si>
  <si>
    <t>71004</t>
  </si>
  <si>
    <t>71013</t>
  </si>
  <si>
    <t>71095</t>
  </si>
  <si>
    <t>75020</t>
  </si>
  <si>
    <t>75022</t>
  </si>
  <si>
    <t>75075</t>
  </si>
  <si>
    <t>75405</t>
  </si>
  <si>
    <t>75414</t>
  </si>
  <si>
    <t>75421</t>
  </si>
  <si>
    <t>757</t>
  </si>
  <si>
    <t>75702</t>
  </si>
  <si>
    <t>Obsługa papierów wartościowych, kredytów i pożyczek jednostek samorządu terytorialnego</t>
  </si>
  <si>
    <t>75818</t>
  </si>
  <si>
    <t>80103</t>
  </si>
  <si>
    <t>80113</t>
  </si>
  <si>
    <t>80146</t>
  </si>
  <si>
    <t>85153</t>
  </si>
  <si>
    <t>85205</t>
  </si>
  <si>
    <t>Zadania w zakresie przeciwdziałania przemocy w rodzinie</t>
  </si>
  <si>
    <t>90002</t>
  </si>
  <si>
    <t>90003</t>
  </si>
  <si>
    <t>90004</t>
  </si>
  <si>
    <t>90013</t>
  </si>
  <si>
    <t>90015</t>
  </si>
  <si>
    <t>92103</t>
  </si>
  <si>
    <t>92116</t>
  </si>
  <si>
    <t>92120</t>
  </si>
  <si>
    <t>Razem:</t>
  </si>
  <si>
    <t xml:space="preserve">SOŁECTWO KOZIELNO                                                            </t>
  </si>
  <si>
    <t>Plan</t>
  </si>
  <si>
    <t>w złotych</t>
  </si>
  <si>
    <t>-</t>
  </si>
  <si>
    <t>85206</t>
  </si>
  <si>
    <t>Wspieranie rodziny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</si>
  <si>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</si>
  <si>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</si>
  <si>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Rozdz.</t>
  </si>
  <si>
    <t>01008</t>
  </si>
  <si>
    <t>Melioracje wodne</t>
  </si>
  <si>
    <t>6050</t>
  </si>
  <si>
    <t>Wydatki inwestycyjne jednostek budżetowych</t>
  </si>
  <si>
    <t>2850</t>
  </si>
  <si>
    <t>Wpłaty gmin na rzecz izb rolniczych w wysokości 2% uzyskanych wpływów z podatku rolnego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</si>
  <si>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</si>
  <si>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</si>
  <si>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</si>
  <si>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</si>
  <si>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</si>
  <si>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</si>
  <si>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</si>
  <si>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</si>
  <si>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4430</t>
  </si>
  <si>
    <t>Różne opłaty i składki</t>
  </si>
  <si>
    <t>400</t>
  </si>
  <si>
    <t>Wytwarzanie i zaopatrywanie w energię elektryczną, gaz i wodę</t>
  </si>
  <si>
    <t>40002</t>
  </si>
  <si>
    <t>Dostarczanie wody</t>
  </si>
  <si>
    <t>6210</t>
  </si>
  <si>
    <t>Dotacje celowe z budżetu na finansowanie lub dofinansowanie kosztów realizacji inwestycji i zakupów inwestycyjnych samorządowych zakładów budżetowych</t>
  </si>
  <si>
    <t>60004</t>
  </si>
  <si>
    <t>Lokalny transport zbiorowy</t>
  </si>
  <si>
    <t>Dotacje celowe przekazane dla powiatu na zadania bieżące realizowane na podstawie porozumień (umów) między jednostkami samorządu terytorialnego</t>
  </si>
  <si>
    <t>4300</t>
  </si>
  <si>
    <t>Zakup usług pozostałych</t>
  </si>
  <si>
    <t>60014</t>
  </si>
  <si>
    <t>Drogi publiczne powiatowe</t>
  </si>
  <si>
    <t>4270</t>
  </si>
  <si>
    <t>Zakup usług remontowych</t>
  </si>
  <si>
    <t>4610</t>
  </si>
  <si>
    <t>Koszty postępowania sądowego i prokuratorskiego</t>
  </si>
  <si>
    <t>60095</t>
  </si>
  <si>
    <t>4260</t>
  </si>
  <si>
    <t>Zakup energii</t>
  </si>
  <si>
    <t>4370</t>
  </si>
  <si>
    <t>Opłata z tytułu zakupu usług telekomunikacyjnych świadczonych w stacjonarnej publicznej sieci telefonicznej.</t>
  </si>
  <si>
    <t>3020</t>
  </si>
  <si>
    <t>Wydatki osobowe niezaliczone do wynagrodzeń</t>
  </si>
  <si>
    <t>4400</t>
  </si>
  <si>
    <t>Opłaty za administrowanie i czynsze za budynki, lokale i pomieszczenia garażowe</t>
  </si>
  <si>
    <t>4520</t>
  </si>
  <si>
    <t>Opłaty na rzecz budżetów jednostek samorządu terytorialnego</t>
  </si>
  <si>
    <t>3030</t>
  </si>
  <si>
    <t xml:space="preserve">Różne wydatki na rzecz osób fizycznych </t>
  </si>
  <si>
    <t>6057</t>
  </si>
  <si>
    <t>6059</t>
  </si>
  <si>
    <t>4040</t>
  </si>
  <si>
    <t>Dodatkowe wynagrodzenie roczne</t>
  </si>
  <si>
    <t>4410</t>
  </si>
  <si>
    <t>Podróże służbowe krajowe</t>
  </si>
  <si>
    <t>4420</t>
  </si>
  <si>
    <t>Podróże służbowe zagraniczne</t>
  </si>
  <si>
    <t>4100</t>
  </si>
  <si>
    <t>Wynagrodzenia agencyjno-prowizyjne</t>
  </si>
  <si>
    <t>4140</t>
  </si>
  <si>
    <t>Wpłaty na Państwowy Fundusz Rehabilitacji Osób Niepełnosprawnych</t>
  </si>
  <si>
    <t>4170</t>
  </si>
  <si>
    <t>Wynagrodzenia bezosobowe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</si>
  <si>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</si>
  <si>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</si>
  <si>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</si>
  <si>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</si>
  <si>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</si>
  <si>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</si>
  <si>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</si>
  <si>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</si>
  <si>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</si>
  <si>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</si>
  <si>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4307</t>
  </si>
  <si>
    <t>4309</t>
  </si>
  <si>
    <t>2310</t>
  </si>
  <si>
    <t>Dotacje celowe przekazane gminie na zadania bieżące realizowane na podstawie porozumień (umów) między jednostkami samorządu terytorialnego</t>
  </si>
  <si>
    <t>3000</t>
  </si>
  <si>
    <t>Wpłaty jednostek na państwowy fundusz celowy</t>
  </si>
  <si>
    <t>6060</t>
  </si>
  <si>
    <t>Wydatki na zakupy inwestycyjne jednostek budżetowych</t>
  </si>
  <si>
    <t>8110</t>
  </si>
  <si>
    <t>Odsetki od samorządowych papierów wartościowych lub zaciągniętych przez jednostkę samorządu terytorialnego kredytów i pożyczek</t>
  </si>
  <si>
    <t>4810</t>
  </si>
  <si>
    <t>Rezerwy</t>
  </si>
  <si>
    <t>2540</t>
  </si>
  <si>
    <t>Dotacja podmiotowa z budżetu dla niepublicznej jednostki systemu oświaty</t>
  </si>
  <si>
    <t>4177</t>
  </si>
  <si>
    <t>4179</t>
  </si>
  <si>
    <t>4220</t>
  </si>
  <si>
    <t>Zakup środków żywności</t>
  </si>
  <si>
    <t>4240</t>
  </si>
  <si>
    <t>Zakup pomocy naukowych, dydaktycznych i książek</t>
  </si>
  <si>
    <t>2590</t>
  </si>
  <si>
    <t>Dotacja podmiotowa z budżetu dla publicznej jednostki systemu oświaty prowadzonej przez osobę prawną inną niż jednostka samorządu terytorialnego lub przez osobę fizyczną</t>
  </si>
  <si>
    <t>2800</t>
  </si>
  <si>
    <t>Dotacja celowa z budżetu dla pozostałych jednostek zaliczanych do sektora finansów publicznych</t>
  </si>
  <si>
    <t>2820</t>
  </si>
  <si>
    <t>Dotacja celowa z budżetu na finansowanie lub dofinansowanie zadań zleconych do realizacji stowarzyszeniom</t>
  </si>
  <si>
    <t>85204</t>
  </si>
  <si>
    <t>Rodziny zastępcze</t>
  </si>
  <si>
    <t>3110</t>
  </si>
  <si>
    <t>Świadczenia społeczne</t>
  </si>
  <si>
    <t>Zwrot dotacji oraz płatności, w tym  wykorzystanych niezgodnie z przeznaczeniem lub wykorzystanych z naruszeniem procedur, o których mowa w art. 184 ustawy, pobranych nienależnie lub w nadmiernej wysokości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</si>
  <si>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</si>
  <si>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</si>
  <si>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4130</t>
  </si>
  <si>
    <t>Składki na ubezpieczenie zdrowotne</t>
  </si>
  <si>
    <t>4330</t>
  </si>
  <si>
    <t>Zakup usług przez jednostki samorządu terytorialnego od innych jednostek samorządu terytorialnego</t>
  </si>
  <si>
    <t>2830</t>
  </si>
  <si>
    <t>Dotacja celowa z budżetu na finansowanie lub dofinansowanie zadań zleconych do realizacji pozostałym jednostkom nie zaliczanym do sektora finansów publicznych</t>
  </si>
  <si>
    <t>3240</t>
  </si>
  <si>
    <t>Stypendia dla uczniów</t>
  </si>
  <si>
    <t>3250</t>
  </si>
  <si>
    <t>Stypendia różne</t>
  </si>
  <si>
    <t>3260</t>
  </si>
  <si>
    <t>Inne formy pomocy dla uczniów</t>
  </si>
  <si>
    <t>2480</t>
  </si>
  <si>
    <t>Dotacja podmiotowa z budżetu dla samorządowej instytucji kultury</t>
  </si>
  <si>
    <t>4217</t>
  </si>
  <si>
    <t>4219</t>
  </si>
  <si>
    <t>2720</t>
  </si>
  <si>
    <t>Dotacje celowe z budżetu na finansowanie lub dofinansowanie prac remontowych i konserwatorskich obiektów zabytkowych przekazane jednostkom niezaliczanym do sektora finansów publicznych</t>
  </si>
  <si>
    <t>4340</t>
  </si>
  <si>
    <t>Zakup usług remontowo-konserwatorskich dotyczących obiektów zabytkowych będących w użytkowaniu jednostek budżetowych</t>
  </si>
  <si>
    <t>4017</t>
  </si>
  <si>
    <t>4019</t>
  </si>
  <si>
    <t>4117</t>
  </si>
  <si>
    <t>4119</t>
  </si>
  <si>
    <t>4127</t>
  </si>
  <si>
    <t>4129</t>
  </si>
  <si>
    <t>4437</t>
  </si>
  <si>
    <t>4439</t>
  </si>
  <si>
    <t>Rozdział</t>
  </si>
  <si>
    <t>13 129,88</t>
  </si>
  <si>
    <t>Zakup wyposażenia do Wiejskiego Domu Ludowego ( taboret gazowy, stół gastronomiczny, termos gastronomiczny)</t>
  </si>
  <si>
    <t>Wykonanie projektu - przebudowy drogi gminnej dz. nr 274/4</t>
  </si>
  <si>
    <t xml:space="preserve">SOŁECTWO KAMIENICA                                                                                 </t>
  </si>
  <si>
    <t xml:space="preserve">Zakup i montaż siłowni zewnętrznej. </t>
  </si>
  <si>
    <t>Zakup materiałów budowlanych potrzebnych do remontu dachu Publicznej Szkoły Podstawowej w Kamienicy</t>
  </si>
  <si>
    <t>Zakup stołu bilardowego do Wiejskiego Domu Kultur</t>
  </si>
  <si>
    <t>Zakup materiałów do malowania mostów przy drogach gminnych</t>
  </si>
  <si>
    <t>Zakup karuzeli dziecięcej</t>
  </si>
  <si>
    <t>Zakup tablic ogłoszeniowych</t>
  </si>
  <si>
    <t>Dofinansowanie działalności wiejskiego koła gospodyń (zakup strojów) - świetlica</t>
  </si>
  <si>
    <t>Dofinansowanie Ochotniczej Straży Pożarnej (zakup odzieży sportowej dla członków osp)</t>
  </si>
  <si>
    <t>Dofinansowanie działalności Wiejskiego Domu Kultury (zakup regału)</t>
  </si>
  <si>
    <t>Impreza dla niepełnosprawnych</t>
  </si>
  <si>
    <t xml:space="preserve">Zakup sprzętu sportowego dla dzieci  świetlica </t>
  </si>
  <si>
    <t>Zakup namiotów i stołów z ławkami</t>
  </si>
  <si>
    <t>Wyposażenie Świetlicy (zakup mebli sprzęt RTV i AGD)</t>
  </si>
  <si>
    <t>Zakup pawilonu (namiot)</t>
  </si>
  <si>
    <t>Organizacja imprez integracyjnej</t>
  </si>
  <si>
    <t>Zakup karuzeli na plac zabaw</t>
  </si>
  <si>
    <t>Zakup namiotu</t>
  </si>
  <si>
    <t>Wykonanie ogrodzenia boiska LZS</t>
  </si>
  <si>
    <t>Budowa chodnika przy drodze gminnej nr 504</t>
  </si>
  <si>
    <t>Zakup materiałów budowlanych dla LZS Dziewiętlice</t>
  </si>
  <si>
    <t>Zakup sprzętu dla LZS Dziewiętlice</t>
  </si>
  <si>
    <t>Zakup materiałów budowlanych i sprzętu dla OSP Dziewiętlice</t>
  </si>
  <si>
    <t>Zakup sprzętu nagłaśniającego i art. AGD</t>
  </si>
  <si>
    <t>Zakup książek do biblioteki szkolnej w Zespole Szkolno - Przedszkolnym w Trzeboszowicach</t>
  </si>
  <si>
    <t xml:space="preserve">Zakup elementów zabawowych na plac zabaw w Zespole Szkolno - Przedszkolnym w Trzeboszowicach </t>
  </si>
  <si>
    <t>Wykonanie przyłącza prądu na działce nr 341/6</t>
  </si>
  <si>
    <t>Wykonanie ogrodzenia na działce nr 340/2 zakup materiałów</t>
  </si>
  <si>
    <t xml:space="preserve">Zakup i montaż elementów placu zabaw </t>
  </si>
  <si>
    <t xml:space="preserve">Przyłącz wody do świetlicy wiejskiej </t>
  </si>
  <si>
    <t>Zakup materiałów do remontu szamba</t>
  </si>
  <si>
    <t>Zakup korytek i drenów na drogę gminną nr 827</t>
  </si>
  <si>
    <t>Zakup wyposażenia do świetlicy wiejskiej</t>
  </si>
  <si>
    <t xml:space="preserve">Zakup ślizgu na plac zabaw </t>
  </si>
  <si>
    <t>Zakup płyt na drogę</t>
  </si>
  <si>
    <t xml:space="preserve">Remont szamba przy świetlicy wiejskiej. (zakup materiałów) </t>
  </si>
  <si>
    <t xml:space="preserve">Oświetlenie placu rekreacyjnego </t>
  </si>
  <si>
    <t xml:space="preserve">Wykonanie nawierzchni z kostki brukowej wokół świetlicy wiejskiej. </t>
  </si>
  <si>
    <t xml:space="preserve">Parasole ogrodowe </t>
  </si>
  <si>
    <t xml:space="preserve">  </t>
  </si>
  <si>
    <t>Remont pomieszczeń WC w świetlicy wiejskiej</t>
  </si>
  <si>
    <t xml:space="preserve">Rozbudowa i wyposażenie placu zabaw </t>
  </si>
  <si>
    <t>Razem</t>
  </si>
  <si>
    <t>Wpływy z opłat za trwały zarząd, użytkowanie, służebność i użytkowanie wieczyste nieruchomości</t>
  </si>
  <si>
    <t>85395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</si>
  <si>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</si>
  <si>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</si>
  <si>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6620</t>
  </si>
  <si>
    <t>Dotacje celowe otrzymane z powiatu na inwestycje i zakupy inwestycyjne realizowane na podstawie porozumień (umów) między jednostkami samorządu terytorialnego</t>
  </si>
  <si>
    <t>2700</t>
  </si>
  <si>
    <t>Środki na dofinansowanie własnych zadań bieżących gmin (związków gmin), powiatów (związków powiatów), samorządów województw, pozyskane z innych źródeł</t>
  </si>
  <si>
    <t>% zm.</t>
  </si>
  <si>
    <t>Plan 2014r.</t>
  </si>
  <si>
    <t>Plan 2013r.</t>
  </si>
  <si>
    <t>6300</t>
  </si>
  <si>
    <t>Dotacja celowa na pomoc finansową udzielaną między jednostkami samorządu terytorialnego na dofinansowanie własnych zadań inwestycyjnych i zakupów inwestycyjnych</t>
  </si>
  <si>
    <t>60017</t>
  </si>
  <si>
    <t>Drogi wewnetrzne</t>
  </si>
  <si>
    <t>4380</t>
  </si>
  <si>
    <t>Zakup usług obejmujacych tłumaczenia</t>
  </si>
  <si>
    <t>6610</t>
  </si>
  <si>
    <t>Dotacje celowe przekazane gminie na inwestycje i zakupy inwestycyjne realizowane na podstawie porozumień (umów) między jednostkami samorządu terytorialnego</t>
  </si>
  <si>
    <t>85117</t>
  </si>
  <si>
    <t>Zakłady opiekuńczo-lecznicze i pielęgnacyjno-opiekuńcze</t>
  </si>
  <si>
    <t>85201</t>
  </si>
  <si>
    <t>Placówki opiekuńczo-wychowawcze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</si>
</sst>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_z_ł"/>
    <numFmt numFmtId="166" formatCode="#,##0.00\ &quot;zł&quot;"/>
    <numFmt numFmtId="167" formatCode="????"/>
    <numFmt numFmtId="168" formatCode="?????"/>
    <numFmt numFmtId="169" formatCode="???"/>
    <numFmt numFmtId="170" formatCode="0000"/>
    <numFmt numFmtId="171" formatCode="00000"/>
    <numFmt numFmtId="172" formatCode="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_ ;[Red]\-#,##0.0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Czcionka tekstu podstawowego"/>
      <family val="2"/>
    </font>
    <font>
      <b/>
      <sz val="8.25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65" applyFont="1" applyFill="1" applyBorder="1" applyAlignment="1">
      <alignment horizontal="center" vertical="center"/>
      <protection/>
    </xf>
    <xf numFmtId="10" fontId="3" fillId="0" borderId="0" xfId="65" applyNumberFormat="1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right" vertical="center"/>
      <protection/>
    </xf>
    <xf numFmtId="10" fontId="3" fillId="0" borderId="0" xfId="65" applyNumberFormat="1" applyFont="1" applyFill="1" applyBorder="1" applyAlignment="1">
      <alignment horizontal="left" vertical="center"/>
      <protection/>
    </xf>
    <xf numFmtId="164" fontId="3" fillId="0" borderId="0" xfId="65" applyNumberFormat="1" applyFont="1" applyFill="1" applyBorder="1" applyAlignment="1">
      <alignment horizontal="center" vertical="center"/>
      <protection/>
    </xf>
    <xf numFmtId="165" fontId="3" fillId="0" borderId="0" xfId="65" applyNumberFormat="1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left" vertical="center"/>
      <protection locked="0"/>
    </xf>
    <xf numFmtId="10" fontId="3" fillId="0" borderId="0" xfId="55" applyNumberFormat="1" applyFont="1" applyFill="1" applyBorder="1" applyAlignment="1" applyProtection="1">
      <alignment horizontal="right" vertical="center"/>
      <protection locked="0"/>
    </xf>
    <xf numFmtId="4" fontId="3" fillId="0" borderId="0" xfId="54" applyNumberFormat="1" applyFont="1" applyFill="1" applyAlignment="1">
      <alignment vertical="center" wrapText="1"/>
      <protection/>
    </xf>
    <xf numFmtId="0" fontId="3" fillId="0" borderId="0" xfId="54" applyFont="1" applyFill="1" applyAlignment="1">
      <alignment vertical="center" wrapText="1"/>
      <protection/>
    </xf>
    <xf numFmtId="166" fontId="3" fillId="0" borderId="0" xfId="65" applyNumberFormat="1" applyFont="1" applyFill="1" applyBorder="1" applyAlignment="1">
      <alignment horizontal="center" vertical="center"/>
      <protection/>
    </xf>
    <xf numFmtId="166" fontId="3" fillId="0" borderId="0" xfId="55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>
      <alignment horizontal="right"/>
    </xf>
    <xf numFmtId="0" fontId="29" fillId="0" borderId="11" xfId="0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vertical="top" wrapText="1"/>
    </xf>
    <xf numFmtId="177" fontId="29" fillId="0" borderId="11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top" wrapText="1"/>
    </xf>
    <xf numFmtId="0" fontId="29" fillId="0" borderId="11" xfId="0" applyFont="1" applyBorder="1" applyAlignment="1">
      <alignment horizontal="right" vertical="top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10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10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9" fillId="0" borderId="10" xfId="0" applyNumberFormat="1" applyFont="1" applyFill="1" applyBorder="1" applyAlignment="1" applyProtection="1">
      <alignment vertical="center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8" xfId="0" applyNumberFormat="1" applyFont="1" applyFill="1" applyBorder="1" applyAlignment="1" applyProtection="1">
      <alignment vertical="center" wrapText="1"/>
      <protection locked="0"/>
    </xf>
    <xf numFmtId="10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Fill="1" applyBorder="1" applyAlignment="1" applyProtection="1">
      <alignment vertical="center" wrapText="1"/>
      <protection locked="0"/>
    </xf>
    <xf numFmtId="49" fontId="1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Fill="1" applyBorder="1" applyAlignment="1" applyProtection="1">
      <alignment horizontal="left"/>
      <protection locked="0"/>
    </xf>
    <xf numFmtId="49" fontId="9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0" xfId="0" applyNumberFormat="1" applyFont="1" applyFill="1" applyBorder="1" applyAlignment="1" applyProtection="1">
      <alignment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_do budżetu 2007" xfId="54"/>
    <cellStyle name="Normalny_Zał. Nr 1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[0]_Zał. Nr 1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6">
      <selection activeCell="D11" sqref="D11"/>
    </sheetView>
  </sheetViews>
  <sheetFormatPr defaultColWidth="8.796875" defaultRowHeight="14.25"/>
  <cols>
    <col min="1" max="1" width="4.8984375" style="1" bestFit="1" customWidth="1"/>
    <col min="2" max="2" width="6.19921875" style="6" bestFit="1" customWidth="1"/>
    <col min="3" max="3" width="4.3984375" style="5" bestFit="1" customWidth="1"/>
    <col min="4" max="4" width="43.5" style="4" customWidth="1"/>
    <col min="5" max="6" width="11.09765625" style="3" bestFit="1" customWidth="1"/>
    <col min="7" max="7" width="8.09765625" style="2" bestFit="1" customWidth="1"/>
    <col min="8" max="16384" width="9" style="1" customWidth="1"/>
  </cols>
  <sheetData>
    <row r="1" ht="12.75">
      <c r="F1" s="23" t="s">
        <v>272</v>
      </c>
    </row>
    <row r="2" spans="1:7" s="9" customFormat="1" ht="12.75">
      <c r="A2" s="19" t="s">
        <v>65</v>
      </c>
      <c r="B2" s="19" t="s">
        <v>278</v>
      </c>
      <c r="C2" s="19" t="s">
        <v>64</v>
      </c>
      <c r="D2" s="19" t="s">
        <v>63</v>
      </c>
      <c r="E2" s="19" t="s">
        <v>466</v>
      </c>
      <c r="F2" s="53" t="s">
        <v>467</v>
      </c>
      <c r="G2" s="19" t="s">
        <v>465</v>
      </c>
    </row>
    <row r="3" spans="1:7" ht="12.75">
      <c r="A3" s="19" t="s">
        <v>116</v>
      </c>
      <c r="B3" s="19"/>
      <c r="C3" s="19"/>
      <c r="D3" s="38" t="s">
        <v>62</v>
      </c>
      <c r="E3" s="39">
        <f>E4</f>
        <v>1000</v>
      </c>
      <c r="F3" s="39">
        <f>F4</f>
        <v>287065.76</v>
      </c>
      <c r="G3" s="40">
        <f>(E3/F3)</f>
        <v>0.0034835223817706435</v>
      </c>
    </row>
    <row r="4" spans="1:8" ht="12.75">
      <c r="A4" s="41"/>
      <c r="B4" s="42" t="s">
        <v>117</v>
      </c>
      <c r="C4" s="71"/>
      <c r="D4" s="72" t="s">
        <v>0</v>
      </c>
      <c r="E4" s="44">
        <f>E5+E6</f>
        <v>1000</v>
      </c>
      <c r="F4" s="44">
        <f>F5+F6</f>
        <v>287065.76</v>
      </c>
      <c r="G4" s="45">
        <f>E4/F4</f>
        <v>0.0034835223817706435</v>
      </c>
      <c r="H4" s="14"/>
    </row>
    <row r="5" spans="1:7" ht="51">
      <c r="A5" s="41"/>
      <c r="B5" s="41"/>
      <c r="C5" s="42" t="s">
        <v>118</v>
      </c>
      <c r="D5" s="43" t="s">
        <v>119</v>
      </c>
      <c r="E5" s="47">
        <v>1000</v>
      </c>
      <c r="F5" s="47">
        <v>1000</v>
      </c>
      <c r="G5" s="46">
        <f>(E5/F5)</f>
        <v>1</v>
      </c>
    </row>
    <row r="6" spans="1:7" ht="51">
      <c r="A6" s="41"/>
      <c r="B6" s="41"/>
      <c r="C6" s="42" t="s">
        <v>120</v>
      </c>
      <c r="D6" s="43" t="s">
        <v>121</v>
      </c>
      <c r="E6" s="47">
        <v>0</v>
      </c>
      <c r="F6" s="47">
        <v>286065.76</v>
      </c>
      <c r="G6" s="46">
        <f>(E6/F6)</f>
        <v>0</v>
      </c>
    </row>
    <row r="7" spans="1:7" s="8" customFormat="1" ht="12.75">
      <c r="A7" s="19" t="s">
        <v>131</v>
      </c>
      <c r="B7" s="19"/>
      <c r="C7" s="19"/>
      <c r="D7" s="38" t="s">
        <v>59</v>
      </c>
      <c r="E7" s="39">
        <f>E8</f>
        <v>2214360</v>
      </c>
      <c r="F7" s="39">
        <f>F8</f>
        <v>2870406</v>
      </c>
      <c r="G7" s="40">
        <f aca="true" t="shared" si="0" ref="G7:G70">(E7/F7)</f>
        <v>0.7714448757423166</v>
      </c>
    </row>
    <row r="8" spans="1:7" ht="12.75">
      <c r="A8" s="41"/>
      <c r="B8" s="42" t="s">
        <v>132</v>
      </c>
      <c r="C8" s="42"/>
      <c r="D8" s="43" t="s">
        <v>58</v>
      </c>
      <c r="E8" s="47">
        <f>E9+E10+E11+E12+E13+E14</f>
        <v>2214360</v>
      </c>
      <c r="F8" s="47">
        <f>F9+F10+F11+F12+F13+F14</f>
        <v>2870406</v>
      </c>
      <c r="G8" s="46">
        <f>E8/F8</f>
        <v>0.7714448757423166</v>
      </c>
    </row>
    <row r="9" spans="1:7" ht="25.5">
      <c r="A9" s="41"/>
      <c r="B9" s="41"/>
      <c r="C9" s="42" t="s">
        <v>133</v>
      </c>
      <c r="D9" s="43" t="s">
        <v>457</v>
      </c>
      <c r="E9" s="47">
        <v>180000</v>
      </c>
      <c r="F9" s="47">
        <v>100000</v>
      </c>
      <c r="G9" s="46">
        <f t="shared" si="0"/>
        <v>1.8</v>
      </c>
    </row>
    <row r="10" spans="1:7" ht="51">
      <c r="A10" s="41"/>
      <c r="B10" s="41"/>
      <c r="C10" s="42" t="s">
        <v>118</v>
      </c>
      <c r="D10" s="43" t="s">
        <v>119</v>
      </c>
      <c r="E10" s="47">
        <v>1251160</v>
      </c>
      <c r="F10" s="47">
        <v>1450000</v>
      </c>
      <c r="G10" s="46">
        <f t="shared" si="0"/>
        <v>0.8628689655172413</v>
      </c>
    </row>
    <row r="11" spans="1:7" ht="38.25">
      <c r="A11" s="41"/>
      <c r="B11" s="41"/>
      <c r="C11" s="42" t="s">
        <v>136</v>
      </c>
      <c r="D11" s="43" t="s">
        <v>137</v>
      </c>
      <c r="E11" s="47">
        <v>62200</v>
      </c>
      <c r="F11" s="47">
        <v>275000</v>
      </c>
      <c r="G11" s="46">
        <f t="shared" si="0"/>
        <v>0.22618181818181818</v>
      </c>
    </row>
    <row r="12" spans="1:7" ht="25.5">
      <c r="A12" s="41"/>
      <c r="B12" s="41"/>
      <c r="C12" s="42" t="s">
        <v>138</v>
      </c>
      <c r="D12" s="43" t="s">
        <v>139</v>
      </c>
      <c r="E12" s="47">
        <v>711000</v>
      </c>
      <c r="F12" s="47">
        <v>1000000</v>
      </c>
      <c r="G12" s="46">
        <f t="shared" si="0"/>
        <v>0.711</v>
      </c>
    </row>
    <row r="13" spans="1:7" ht="25.5">
      <c r="A13" s="41"/>
      <c r="B13" s="41"/>
      <c r="C13" s="42" t="s">
        <v>125</v>
      </c>
      <c r="D13" s="43" t="s">
        <v>13</v>
      </c>
      <c r="E13" s="47">
        <v>10000</v>
      </c>
      <c r="F13" s="47">
        <v>20253</v>
      </c>
      <c r="G13" s="46">
        <f t="shared" si="0"/>
        <v>0.4937540117513455</v>
      </c>
    </row>
    <row r="14" spans="1:7" s="8" customFormat="1" ht="25.5">
      <c r="A14" s="41"/>
      <c r="B14" s="41"/>
      <c r="C14" s="42" t="s">
        <v>126</v>
      </c>
      <c r="D14" s="43" t="s">
        <v>17</v>
      </c>
      <c r="E14" s="47">
        <v>0</v>
      </c>
      <c r="F14" s="47">
        <v>25153</v>
      </c>
      <c r="G14" s="46">
        <f t="shared" si="0"/>
        <v>0</v>
      </c>
    </row>
    <row r="15" spans="1:7" ht="12.75">
      <c r="A15" s="19" t="s">
        <v>141</v>
      </c>
      <c r="B15" s="19"/>
      <c r="C15" s="19"/>
      <c r="D15" s="38" t="s">
        <v>57</v>
      </c>
      <c r="E15" s="39">
        <f>E16+E19</f>
        <v>578375</v>
      </c>
      <c r="F15" s="39">
        <f>F16+F19</f>
        <v>20000</v>
      </c>
      <c r="G15" s="40">
        <f t="shared" si="0"/>
        <v>28.91875</v>
      </c>
    </row>
    <row r="16" spans="1:7" ht="12.75">
      <c r="A16" s="41"/>
      <c r="B16" s="42" t="s">
        <v>142</v>
      </c>
      <c r="C16" s="42"/>
      <c r="D16" s="43" t="s">
        <v>56</v>
      </c>
      <c r="E16" s="47">
        <f>E17+E18</f>
        <v>20000</v>
      </c>
      <c r="F16" s="47">
        <f>F17+F18</f>
        <v>20000</v>
      </c>
      <c r="G16" s="46">
        <f>E16/F16</f>
        <v>1</v>
      </c>
    </row>
    <row r="17" spans="1:7" ht="38.25">
      <c r="A17" s="41"/>
      <c r="B17" s="41"/>
      <c r="C17" s="42" t="s">
        <v>134</v>
      </c>
      <c r="D17" s="43" t="s">
        <v>135</v>
      </c>
      <c r="E17" s="47">
        <v>20000</v>
      </c>
      <c r="F17" s="47">
        <v>20000</v>
      </c>
      <c r="G17" s="46">
        <f t="shared" si="0"/>
        <v>1</v>
      </c>
    </row>
    <row r="18" spans="1:7" s="8" customFormat="1" ht="51">
      <c r="A18" s="41"/>
      <c r="B18" s="41"/>
      <c r="C18" s="42" t="s">
        <v>118</v>
      </c>
      <c r="D18" s="43" t="s">
        <v>119</v>
      </c>
      <c r="E18" s="47">
        <v>0</v>
      </c>
      <c r="F18" s="47">
        <v>0</v>
      </c>
      <c r="G18" s="40" t="s">
        <v>273</v>
      </c>
    </row>
    <row r="19" spans="1:7" ht="12.75">
      <c r="A19" s="41"/>
      <c r="B19" s="42" t="s">
        <v>244</v>
      </c>
      <c r="C19" s="42"/>
      <c r="D19" s="43" t="s">
        <v>0</v>
      </c>
      <c r="E19" s="47">
        <f>E20</f>
        <v>558375</v>
      </c>
      <c r="F19" s="47">
        <f>F20</f>
        <v>0</v>
      </c>
      <c r="G19" s="20" t="s">
        <v>273</v>
      </c>
    </row>
    <row r="20" spans="1:7" ht="51">
      <c r="A20" s="41"/>
      <c r="B20" s="41"/>
      <c r="C20" s="42" t="s">
        <v>225</v>
      </c>
      <c r="D20" s="43" t="s">
        <v>226</v>
      </c>
      <c r="E20" s="47">
        <v>558375</v>
      </c>
      <c r="F20" s="47">
        <v>0</v>
      </c>
      <c r="G20" s="20" t="s">
        <v>273</v>
      </c>
    </row>
    <row r="21" spans="1:7" ht="12.75">
      <c r="A21" s="19" t="s">
        <v>143</v>
      </c>
      <c r="B21" s="19"/>
      <c r="C21" s="19"/>
      <c r="D21" s="38" t="s">
        <v>55</v>
      </c>
      <c r="E21" s="39">
        <f>E22+E24+E26+E30+E32</f>
        <v>186411</v>
      </c>
      <c r="F21" s="39">
        <f>F22+F24+F26+F30+F32</f>
        <v>208189</v>
      </c>
      <c r="G21" s="40">
        <f t="shared" si="0"/>
        <v>0.8953931283593274</v>
      </c>
    </row>
    <row r="22" spans="1:7" s="8" customFormat="1" ht="12.75">
      <c r="A22" s="41"/>
      <c r="B22" s="42" t="s">
        <v>144</v>
      </c>
      <c r="C22" s="42"/>
      <c r="D22" s="43" t="s">
        <v>54</v>
      </c>
      <c r="E22" s="47">
        <f>E23</f>
        <v>114411</v>
      </c>
      <c r="F22" s="47">
        <f>F23</f>
        <v>107049</v>
      </c>
      <c r="G22" s="46">
        <f>E22/F22</f>
        <v>1.0687722444861698</v>
      </c>
    </row>
    <row r="23" spans="1:7" s="8" customFormat="1" ht="51">
      <c r="A23" s="41"/>
      <c r="B23" s="41"/>
      <c r="C23" s="42" t="s">
        <v>120</v>
      </c>
      <c r="D23" s="43" t="s">
        <v>121</v>
      </c>
      <c r="E23" s="47">
        <v>114411</v>
      </c>
      <c r="F23" s="47">
        <v>107049</v>
      </c>
      <c r="G23" s="46">
        <f t="shared" si="0"/>
        <v>1.0687722444861698</v>
      </c>
    </row>
    <row r="24" spans="1:7" ht="12.75">
      <c r="A24" s="41"/>
      <c r="B24" s="42" t="s">
        <v>245</v>
      </c>
      <c r="C24" s="42"/>
      <c r="D24" s="43" t="s">
        <v>84</v>
      </c>
      <c r="E24" s="47">
        <f>E25</f>
        <v>0</v>
      </c>
      <c r="F24" s="47">
        <f>F25</f>
        <v>1104</v>
      </c>
      <c r="G24" s="46">
        <f>E24/F24</f>
        <v>0</v>
      </c>
    </row>
    <row r="25" spans="1:7" s="8" customFormat="1" ht="63.75">
      <c r="A25" s="41"/>
      <c r="B25" s="41"/>
      <c r="C25" s="42" t="s">
        <v>208</v>
      </c>
      <c r="D25" s="43" t="s">
        <v>209</v>
      </c>
      <c r="E25" s="47">
        <v>0</v>
      </c>
      <c r="F25" s="47">
        <v>1104</v>
      </c>
      <c r="G25" s="46">
        <f t="shared" si="0"/>
        <v>0</v>
      </c>
    </row>
    <row r="26" spans="1:7" ht="12.75">
      <c r="A26" s="41"/>
      <c r="B26" s="42" t="s">
        <v>145</v>
      </c>
      <c r="C26" s="42"/>
      <c r="D26" s="43" t="s">
        <v>53</v>
      </c>
      <c r="E26" s="47">
        <f>E27+E28+E29</f>
        <v>47000</v>
      </c>
      <c r="F26" s="47">
        <f>F27+F28+F29</f>
        <v>71400</v>
      </c>
      <c r="G26" s="46">
        <f>E26/F26</f>
        <v>0.6582633053221288</v>
      </c>
    </row>
    <row r="27" spans="1:7" ht="25.5">
      <c r="A27" s="41"/>
      <c r="B27" s="41"/>
      <c r="C27" s="42" t="s">
        <v>124</v>
      </c>
      <c r="D27" s="43" t="s">
        <v>34</v>
      </c>
      <c r="E27" s="47">
        <v>0</v>
      </c>
      <c r="F27" s="47">
        <v>10000</v>
      </c>
      <c r="G27" s="46">
        <f t="shared" si="0"/>
        <v>0</v>
      </c>
    </row>
    <row r="28" spans="1:7" s="8" customFormat="1" ht="51">
      <c r="A28" s="41"/>
      <c r="B28" s="41"/>
      <c r="C28" s="42" t="s">
        <v>118</v>
      </c>
      <c r="D28" s="43" t="s">
        <v>119</v>
      </c>
      <c r="E28" s="47">
        <v>35000</v>
      </c>
      <c r="F28" s="47">
        <v>26400</v>
      </c>
      <c r="G28" s="46">
        <f t="shared" si="0"/>
        <v>1.3257575757575757</v>
      </c>
    </row>
    <row r="29" spans="1:7" ht="25.5">
      <c r="A29" s="41"/>
      <c r="B29" s="41"/>
      <c r="C29" s="42" t="s">
        <v>126</v>
      </c>
      <c r="D29" s="43" t="s">
        <v>17</v>
      </c>
      <c r="E29" s="47">
        <v>12000</v>
      </c>
      <c r="F29" s="47">
        <v>35000</v>
      </c>
      <c r="G29" s="46">
        <f t="shared" si="0"/>
        <v>0.34285714285714286</v>
      </c>
    </row>
    <row r="30" spans="1:7" ht="12.75">
      <c r="A30" s="41"/>
      <c r="B30" s="42" t="s">
        <v>247</v>
      </c>
      <c r="C30" s="42"/>
      <c r="D30" s="43" t="s">
        <v>82</v>
      </c>
      <c r="E30" s="47">
        <f>E31</f>
        <v>25000</v>
      </c>
      <c r="F30" s="47">
        <f>F31</f>
        <v>25000</v>
      </c>
      <c r="G30" s="46">
        <f>E30/F30</f>
        <v>1</v>
      </c>
    </row>
    <row r="31" spans="1:7" ht="51">
      <c r="A31" s="41"/>
      <c r="B31" s="41"/>
      <c r="C31" s="42" t="s">
        <v>192</v>
      </c>
      <c r="D31" s="43" t="s">
        <v>193</v>
      </c>
      <c r="E31" s="47">
        <v>25000</v>
      </c>
      <c r="F31" s="47">
        <v>25000</v>
      </c>
      <c r="G31" s="46">
        <f t="shared" si="0"/>
        <v>1</v>
      </c>
    </row>
    <row r="32" spans="1:7" ht="12.75">
      <c r="A32" s="41"/>
      <c r="B32" s="42" t="s">
        <v>147</v>
      </c>
      <c r="C32" s="42"/>
      <c r="D32" s="43" t="s">
        <v>0</v>
      </c>
      <c r="E32" s="47">
        <f>E33</f>
        <v>0</v>
      </c>
      <c r="F32" s="47">
        <f>F33</f>
        <v>3636</v>
      </c>
      <c r="G32" s="46">
        <f>E32/F32</f>
        <v>0</v>
      </c>
    </row>
    <row r="33" spans="1:7" ht="25.5">
      <c r="A33" s="41"/>
      <c r="B33" s="41"/>
      <c r="C33" s="42" t="s">
        <v>126</v>
      </c>
      <c r="D33" s="43" t="s">
        <v>17</v>
      </c>
      <c r="E33" s="47">
        <v>0</v>
      </c>
      <c r="F33" s="47">
        <v>3636</v>
      </c>
      <c r="G33" s="46">
        <f t="shared" si="0"/>
        <v>0</v>
      </c>
    </row>
    <row r="34" spans="1:7" ht="25.5">
      <c r="A34" s="19" t="s">
        <v>148</v>
      </c>
      <c r="B34" s="19"/>
      <c r="C34" s="19"/>
      <c r="D34" s="38" t="s">
        <v>149</v>
      </c>
      <c r="E34" s="39">
        <f>E35</f>
        <v>2302</v>
      </c>
      <c r="F34" s="39">
        <f>F35</f>
        <v>2315</v>
      </c>
      <c r="G34" s="40">
        <f t="shared" si="0"/>
        <v>0.9943844492440604</v>
      </c>
    </row>
    <row r="35" spans="1:7" ht="25.5">
      <c r="A35" s="41"/>
      <c r="B35" s="42" t="s">
        <v>150</v>
      </c>
      <c r="C35" s="42"/>
      <c r="D35" s="43" t="s">
        <v>52</v>
      </c>
      <c r="E35" s="47">
        <f>E36</f>
        <v>2302</v>
      </c>
      <c r="F35" s="47">
        <f>F36</f>
        <v>2315</v>
      </c>
      <c r="G35" s="46">
        <f>E35/F35</f>
        <v>0.9943844492440604</v>
      </c>
    </row>
    <row r="36" spans="1:7" ht="51">
      <c r="A36" s="41"/>
      <c r="B36" s="41"/>
      <c r="C36" s="42" t="s">
        <v>120</v>
      </c>
      <c r="D36" s="43" t="s">
        <v>121</v>
      </c>
      <c r="E36" s="47">
        <v>2302</v>
      </c>
      <c r="F36" s="47">
        <v>2315</v>
      </c>
      <c r="G36" s="46">
        <f t="shared" si="0"/>
        <v>0.9943844492440604</v>
      </c>
    </row>
    <row r="37" spans="1:7" ht="12.75">
      <c r="A37" s="19" t="s">
        <v>151</v>
      </c>
      <c r="B37" s="19"/>
      <c r="C37" s="19"/>
      <c r="D37" s="38" t="s">
        <v>51</v>
      </c>
      <c r="E37" s="39">
        <f>E38</f>
        <v>1400</v>
      </c>
      <c r="F37" s="39">
        <f>F38</f>
        <v>800</v>
      </c>
      <c r="G37" s="40">
        <f t="shared" si="0"/>
        <v>1.75</v>
      </c>
    </row>
    <row r="38" spans="1:7" ht="12.75">
      <c r="A38" s="41"/>
      <c r="B38" s="42" t="s">
        <v>152</v>
      </c>
      <c r="C38" s="42"/>
      <c r="D38" s="43" t="s">
        <v>50</v>
      </c>
      <c r="E38" s="47">
        <f>E39</f>
        <v>1400</v>
      </c>
      <c r="F38" s="47">
        <f>F39</f>
        <v>800</v>
      </c>
      <c r="G38" s="46">
        <f>E38/F38</f>
        <v>1.75</v>
      </c>
    </row>
    <row r="39" spans="1:7" ht="51">
      <c r="A39" s="41"/>
      <c r="B39" s="41"/>
      <c r="C39" s="42" t="s">
        <v>120</v>
      </c>
      <c r="D39" s="43" t="s">
        <v>121</v>
      </c>
      <c r="E39" s="47">
        <v>1400</v>
      </c>
      <c r="F39" s="47">
        <v>800</v>
      </c>
      <c r="G39" s="46">
        <f t="shared" si="0"/>
        <v>1.75</v>
      </c>
    </row>
    <row r="40" spans="1:7" ht="25.5">
      <c r="A40" s="19" t="s">
        <v>153</v>
      </c>
      <c r="B40" s="19"/>
      <c r="C40" s="19"/>
      <c r="D40" s="38" t="s">
        <v>49</v>
      </c>
      <c r="E40" s="39">
        <f>E41</f>
        <v>4000</v>
      </c>
      <c r="F40" s="39">
        <f>F41</f>
        <v>3500</v>
      </c>
      <c r="G40" s="40">
        <f t="shared" si="0"/>
        <v>1.1428571428571428</v>
      </c>
    </row>
    <row r="41" spans="1:7" ht="12.75">
      <c r="A41" s="41"/>
      <c r="B41" s="42" t="s">
        <v>155</v>
      </c>
      <c r="C41" s="42"/>
      <c r="D41" s="43" t="s">
        <v>156</v>
      </c>
      <c r="E41" s="47">
        <f>E42</f>
        <v>4000</v>
      </c>
      <c r="F41" s="47">
        <f>F42</f>
        <v>3500</v>
      </c>
      <c r="G41" s="46">
        <f>E41/F41</f>
        <v>1.1428571428571428</v>
      </c>
    </row>
    <row r="42" spans="1:7" ht="25.5">
      <c r="A42" s="41"/>
      <c r="B42" s="41"/>
      <c r="C42" s="42" t="s">
        <v>146</v>
      </c>
      <c r="D42" s="43" t="s">
        <v>46</v>
      </c>
      <c r="E42" s="47">
        <v>4000</v>
      </c>
      <c r="F42" s="47">
        <v>3500</v>
      </c>
      <c r="G42" s="46">
        <f t="shared" si="0"/>
        <v>1.1428571428571428</v>
      </c>
    </row>
    <row r="43" spans="1:7" ht="38.25">
      <c r="A43" s="19" t="s">
        <v>157</v>
      </c>
      <c r="B43" s="19"/>
      <c r="C43" s="19"/>
      <c r="D43" s="38" t="s">
        <v>158</v>
      </c>
      <c r="E43" s="39">
        <f>E44+E46+E55+E65+E71</f>
        <v>12166400</v>
      </c>
      <c r="F43" s="39">
        <f>F44+F46+F55+F65+F71</f>
        <v>11403025.82</v>
      </c>
      <c r="G43" s="40">
        <f t="shared" si="0"/>
        <v>1.0669448786708087</v>
      </c>
    </row>
    <row r="44" spans="1:7" ht="12.75">
      <c r="A44" s="41"/>
      <c r="B44" s="42" t="s">
        <v>159</v>
      </c>
      <c r="C44" s="42"/>
      <c r="D44" s="43" t="s">
        <v>45</v>
      </c>
      <c r="E44" s="47">
        <f>E45</f>
        <v>10000</v>
      </c>
      <c r="F44" s="47">
        <f>F45</f>
        <v>12000</v>
      </c>
      <c r="G44" s="46">
        <f>E44/F44</f>
        <v>0.8333333333333334</v>
      </c>
    </row>
    <row r="45" spans="1:7" ht="25.5">
      <c r="A45" s="41"/>
      <c r="B45" s="41"/>
      <c r="C45" s="42" t="s">
        <v>160</v>
      </c>
      <c r="D45" s="43" t="s">
        <v>161</v>
      </c>
      <c r="E45" s="47">
        <v>10000</v>
      </c>
      <c r="F45" s="47">
        <v>12000</v>
      </c>
      <c r="G45" s="46">
        <f t="shared" si="0"/>
        <v>0.8333333333333334</v>
      </c>
    </row>
    <row r="46" spans="1:7" ht="38.25">
      <c r="A46" s="41"/>
      <c r="B46" s="42" t="s">
        <v>163</v>
      </c>
      <c r="C46" s="42"/>
      <c r="D46" s="43" t="s">
        <v>164</v>
      </c>
      <c r="E46" s="47">
        <f>E47+E48+E49+E50+E51+E52+E53+E54</f>
        <v>3395500</v>
      </c>
      <c r="F46" s="47">
        <f>F47+F48+F49+F50+F51+F52+F53+F54</f>
        <v>3048309</v>
      </c>
      <c r="G46" s="46">
        <f>E46/F46</f>
        <v>1.1138962618290993</v>
      </c>
    </row>
    <row r="47" spans="1:7" ht="25.5">
      <c r="A47" s="41"/>
      <c r="B47" s="41"/>
      <c r="C47" s="42" t="s">
        <v>165</v>
      </c>
      <c r="D47" s="43" t="s">
        <v>43</v>
      </c>
      <c r="E47" s="47">
        <v>2750000</v>
      </c>
      <c r="F47" s="47">
        <v>2387326</v>
      </c>
      <c r="G47" s="46">
        <f t="shared" si="0"/>
        <v>1.151916411918607</v>
      </c>
    </row>
    <row r="48" spans="1:7" ht="25.5">
      <c r="A48" s="41"/>
      <c r="B48" s="41"/>
      <c r="C48" s="42" t="s">
        <v>166</v>
      </c>
      <c r="D48" s="43" t="s">
        <v>42</v>
      </c>
      <c r="E48" s="47">
        <v>610000</v>
      </c>
      <c r="F48" s="47">
        <v>609000</v>
      </c>
      <c r="G48" s="46">
        <f t="shared" si="0"/>
        <v>1.0016420361247949</v>
      </c>
    </row>
    <row r="49" spans="1:7" ht="25.5">
      <c r="A49" s="41"/>
      <c r="B49" s="41"/>
      <c r="C49" s="42" t="s">
        <v>167</v>
      </c>
      <c r="D49" s="43" t="s">
        <v>41</v>
      </c>
      <c r="E49" s="47">
        <v>1800</v>
      </c>
      <c r="F49" s="47">
        <v>2300</v>
      </c>
      <c r="G49" s="46">
        <f t="shared" si="0"/>
        <v>0.782608695652174</v>
      </c>
    </row>
    <row r="50" spans="1:7" ht="25.5">
      <c r="A50" s="41"/>
      <c r="B50" s="41"/>
      <c r="C50" s="42" t="s">
        <v>168</v>
      </c>
      <c r="D50" s="43" t="s">
        <v>40</v>
      </c>
      <c r="E50" s="47">
        <v>17000</v>
      </c>
      <c r="F50" s="47">
        <v>18000</v>
      </c>
      <c r="G50" s="46">
        <f t="shared" si="0"/>
        <v>0.9444444444444444</v>
      </c>
    </row>
    <row r="51" spans="1:7" ht="25.5">
      <c r="A51" s="41"/>
      <c r="B51" s="41"/>
      <c r="C51" s="42" t="s">
        <v>169</v>
      </c>
      <c r="D51" s="43" t="s">
        <v>37</v>
      </c>
      <c r="E51" s="47">
        <v>500</v>
      </c>
      <c r="F51" s="47">
        <v>300</v>
      </c>
      <c r="G51" s="46">
        <f t="shared" si="0"/>
        <v>1.6666666666666667</v>
      </c>
    </row>
    <row r="52" spans="1:7" ht="25.5">
      <c r="A52" s="41"/>
      <c r="B52" s="41"/>
      <c r="C52" s="42" t="s">
        <v>124</v>
      </c>
      <c r="D52" s="43" t="s">
        <v>34</v>
      </c>
      <c r="E52" s="47">
        <v>0</v>
      </c>
      <c r="F52" s="47">
        <v>100</v>
      </c>
      <c r="G52" s="46">
        <f t="shared" si="0"/>
        <v>0</v>
      </c>
    </row>
    <row r="53" spans="1:7" ht="25.5">
      <c r="A53" s="41"/>
      <c r="B53" s="41"/>
      <c r="C53" s="42" t="s">
        <v>162</v>
      </c>
      <c r="D53" s="43" t="s">
        <v>33</v>
      </c>
      <c r="E53" s="47">
        <v>15000</v>
      </c>
      <c r="F53" s="47">
        <v>30000</v>
      </c>
      <c r="G53" s="46">
        <f t="shared" si="0"/>
        <v>0.5</v>
      </c>
    </row>
    <row r="54" spans="1:7" ht="25.5">
      <c r="A54" s="41"/>
      <c r="B54" s="41"/>
      <c r="C54" s="42" t="s">
        <v>170</v>
      </c>
      <c r="D54" s="43" t="s">
        <v>44</v>
      </c>
      <c r="E54" s="47">
        <v>1200</v>
      </c>
      <c r="F54" s="47">
        <v>1283</v>
      </c>
      <c r="G54" s="46">
        <f t="shared" si="0"/>
        <v>0.9353078721745908</v>
      </c>
    </row>
    <row r="55" spans="1:7" ht="51">
      <c r="A55" s="41"/>
      <c r="B55" s="42" t="s">
        <v>171</v>
      </c>
      <c r="C55" s="42"/>
      <c r="D55" s="43" t="s">
        <v>172</v>
      </c>
      <c r="E55" s="47">
        <f>E56+E57+E58+E59+E60+E61+E62+E63+E64</f>
        <v>2549900</v>
      </c>
      <c r="F55" s="47">
        <f>F56+F57+F58+F59+F60+F61+F62+F63+F64</f>
        <v>2597766.8200000003</v>
      </c>
      <c r="G55" s="46">
        <f>E55/F55</f>
        <v>0.9815738581186435</v>
      </c>
    </row>
    <row r="56" spans="1:7" ht="25.5">
      <c r="A56" s="41"/>
      <c r="B56" s="41"/>
      <c r="C56" s="42" t="s">
        <v>165</v>
      </c>
      <c r="D56" s="43" t="s">
        <v>43</v>
      </c>
      <c r="E56" s="47">
        <v>1400000</v>
      </c>
      <c r="F56" s="47">
        <v>1424929.35</v>
      </c>
      <c r="G56" s="46">
        <f t="shared" si="0"/>
        <v>0.982504851907219</v>
      </c>
    </row>
    <row r="57" spans="1:7" ht="25.5">
      <c r="A57" s="41"/>
      <c r="B57" s="41"/>
      <c r="C57" s="42" t="s">
        <v>166</v>
      </c>
      <c r="D57" s="43" t="s">
        <v>42</v>
      </c>
      <c r="E57" s="47">
        <v>630000</v>
      </c>
      <c r="F57" s="47">
        <v>555475.47</v>
      </c>
      <c r="G57" s="46">
        <f t="shared" si="0"/>
        <v>1.1341634942043435</v>
      </c>
    </row>
    <row r="58" spans="1:7" ht="25.5">
      <c r="A58" s="41"/>
      <c r="B58" s="41"/>
      <c r="C58" s="42" t="s">
        <v>167</v>
      </c>
      <c r="D58" s="43" t="s">
        <v>41</v>
      </c>
      <c r="E58" s="47">
        <v>900</v>
      </c>
      <c r="F58" s="47">
        <v>1005</v>
      </c>
      <c r="G58" s="46">
        <f t="shared" si="0"/>
        <v>0.8955223880597015</v>
      </c>
    </row>
    <row r="59" spans="1:7" ht="25.5">
      <c r="A59" s="41"/>
      <c r="B59" s="41"/>
      <c r="C59" s="42" t="s">
        <v>168</v>
      </c>
      <c r="D59" s="43" t="s">
        <v>40</v>
      </c>
      <c r="E59" s="47">
        <v>99000</v>
      </c>
      <c r="F59" s="47">
        <v>127000</v>
      </c>
      <c r="G59" s="46">
        <f t="shared" si="0"/>
        <v>0.7795275590551181</v>
      </c>
    </row>
    <row r="60" spans="1:7" ht="25.5">
      <c r="A60" s="41"/>
      <c r="B60" s="41"/>
      <c r="C60" s="42" t="s">
        <v>173</v>
      </c>
      <c r="D60" s="43" t="s">
        <v>39</v>
      </c>
      <c r="E60" s="47">
        <v>40000</v>
      </c>
      <c r="F60" s="47">
        <v>33257</v>
      </c>
      <c r="G60" s="46">
        <f t="shared" si="0"/>
        <v>1.2027543073638634</v>
      </c>
    </row>
    <row r="61" spans="1:7" ht="25.5">
      <c r="A61" s="41"/>
      <c r="B61" s="41"/>
      <c r="C61" s="42" t="s">
        <v>174</v>
      </c>
      <c r="D61" s="43" t="s">
        <v>38</v>
      </c>
      <c r="E61" s="47">
        <v>75000</v>
      </c>
      <c r="F61" s="47">
        <v>75000</v>
      </c>
      <c r="G61" s="46">
        <f t="shared" si="0"/>
        <v>1</v>
      </c>
    </row>
    <row r="62" spans="1:7" ht="25.5">
      <c r="A62" s="41"/>
      <c r="B62" s="41"/>
      <c r="C62" s="42" t="s">
        <v>169</v>
      </c>
      <c r="D62" s="43" t="s">
        <v>37</v>
      </c>
      <c r="E62" s="47">
        <v>270000</v>
      </c>
      <c r="F62" s="47">
        <v>350000</v>
      </c>
      <c r="G62" s="46">
        <f t="shared" si="0"/>
        <v>0.7714285714285715</v>
      </c>
    </row>
    <row r="63" spans="1:7" ht="25.5">
      <c r="A63" s="41"/>
      <c r="B63" s="41"/>
      <c r="C63" s="42" t="s">
        <v>124</v>
      </c>
      <c r="D63" s="43" t="s">
        <v>34</v>
      </c>
      <c r="E63" s="47">
        <v>5000</v>
      </c>
      <c r="F63" s="47">
        <v>3100</v>
      </c>
      <c r="G63" s="46">
        <f t="shared" si="0"/>
        <v>1.6129032258064515</v>
      </c>
    </row>
    <row r="64" spans="1:7" ht="25.5">
      <c r="A64" s="41"/>
      <c r="B64" s="41"/>
      <c r="C64" s="42" t="s">
        <v>162</v>
      </c>
      <c r="D64" s="43" t="s">
        <v>33</v>
      </c>
      <c r="E64" s="47">
        <v>30000</v>
      </c>
      <c r="F64" s="47">
        <v>28000</v>
      </c>
      <c r="G64" s="46">
        <f t="shared" si="0"/>
        <v>1.0714285714285714</v>
      </c>
    </row>
    <row r="65" spans="1:7" ht="25.5">
      <c r="A65" s="41"/>
      <c r="B65" s="42" t="s">
        <v>175</v>
      </c>
      <c r="C65" s="42"/>
      <c r="D65" s="43" t="s">
        <v>176</v>
      </c>
      <c r="E65" s="47">
        <f>E66+E67+E68+E69+E70</f>
        <v>1411000</v>
      </c>
      <c r="F65" s="47">
        <f>F66+F67+F68+F69+F70</f>
        <v>1144950</v>
      </c>
      <c r="G65" s="46">
        <f>E65/F65</f>
        <v>1.2323682256867112</v>
      </c>
    </row>
    <row r="66" spans="1:7" ht="25.5">
      <c r="A66" s="41"/>
      <c r="B66" s="41"/>
      <c r="C66" s="42" t="s">
        <v>177</v>
      </c>
      <c r="D66" s="43" t="s">
        <v>36</v>
      </c>
      <c r="E66" s="47">
        <v>40000</v>
      </c>
      <c r="F66" s="47">
        <v>45000</v>
      </c>
      <c r="G66" s="46">
        <f t="shared" si="0"/>
        <v>0.8888888888888888</v>
      </c>
    </row>
    <row r="67" spans="1:7" ht="25.5">
      <c r="A67" s="41"/>
      <c r="B67" s="41"/>
      <c r="C67" s="42" t="s">
        <v>178</v>
      </c>
      <c r="D67" s="43" t="s">
        <v>35</v>
      </c>
      <c r="E67" s="47">
        <v>51000</v>
      </c>
      <c r="F67" s="47">
        <v>52000</v>
      </c>
      <c r="G67" s="46">
        <f t="shared" si="0"/>
        <v>0.9807692307692307</v>
      </c>
    </row>
    <row r="68" spans="1:7" ht="38.25">
      <c r="A68" s="41"/>
      <c r="B68" s="41"/>
      <c r="C68" s="42" t="s">
        <v>134</v>
      </c>
      <c r="D68" s="43" t="s">
        <v>135</v>
      </c>
      <c r="E68" s="47">
        <v>1320000</v>
      </c>
      <c r="F68" s="47">
        <v>1047200</v>
      </c>
      <c r="G68" s="46">
        <f t="shared" si="0"/>
        <v>1.2605042016806722</v>
      </c>
    </row>
    <row r="69" spans="1:7" ht="25.5">
      <c r="A69" s="41"/>
      <c r="B69" s="41"/>
      <c r="C69" s="42" t="s">
        <v>124</v>
      </c>
      <c r="D69" s="43" t="s">
        <v>34</v>
      </c>
      <c r="E69" s="47">
        <v>0</v>
      </c>
      <c r="F69" s="47">
        <v>650</v>
      </c>
      <c r="G69" s="46">
        <f t="shared" si="0"/>
        <v>0</v>
      </c>
    </row>
    <row r="70" spans="1:7" ht="25.5">
      <c r="A70" s="41"/>
      <c r="B70" s="41"/>
      <c r="C70" s="42" t="s">
        <v>125</v>
      </c>
      <c r="D70" s="43" t="s">
        <v>13</v>
      </c>
      <c r="E70" s="47">
        <v>0</v>
      </c>
      <c r="F70" s="47">
        <v>100</v>
      </c>
      <c r="G70" s="46">
        <f t="shared" si="0"/>
        <v>0</v>
      </c>
    </row>
    <row r="71" spans="1:7" ht="25.5">
      <c r="A71" s="41"/>
      <c r="B71" s="42" t="s">
        <v>179</v>
      </c>
      <c r="C71" s="42"/>
      <c r="D71" s="43" t="s">
        <v>32</v>
      </c>
      <c r="E71" s="47">
        <f>E72+E73</f>
        <v>4800000</v>
      </c>
      <c r="F71" s="47">
        <f>F72+F73</f>
        <v>4600000</v>
      </c>
      <c r="G71" s="46">
        <f>E71/F71</f>
        <v>1.0434782608695652</v>
      </c>
    </row>
    <row r="72" spans="1:7" ht="25.5">
      <c r="A72" s="41"/>
      <c r="B72" s="41"/>
      <c r="C72" s="42" t="s">
        <v>180</v>
      </c>
      <c r="D72" s="43" t="s">
        <v>31</v>
      </c>
      <c r="E72" s="47">
        <v>4700000</v>
      </c>
      <c r="F72" s="47">
        <v>4500000</v>
      </c>
      <c r="G72" s="46">
        <f aca="true" t="shared" si="1" ref="G72:G156">(E72/F72)</f>
        <v>1.0444444444444445</v>
      </c>
    </row>
    <row r="73" spans="1:7" ht="25.5">
      <c r="A73" s="41"/>
      <c r="B73" s="41"/>
      <c r="C73" s="42" t="s">
        <v>181</v>
      </c>
      <c r="D73" s="43" t="s">
        <v>30</v>
      </c>
      <c r="E73" s="47">
        <v>100000</v>
      </c>
      <c r="F73" s="47">
        <v>100000</v>
      </c>
      <c r="G73" s="46">
        <f t="shared" si="1"/>
        <v>1</v>
      </c>
    </row>
    <row r="74" spans="1:7" ht="12.75">
      <c r="A74" s="19" t="s">
        <v>182</v>
      </c>
      <c r="B74" s="19"/>
      <c r="C74" s="19"/>
      <c r="D74" s="38" t="s">
        <v>29</v>
      </c>
      <c r="E74" s="39">
        <f>E75+E77+E79+E84</f>
        <v>11070379</v>
      </c>
      <c r="F74" s="39">
        <f>F75+F77+F79+F84</f>
        <v>12635039.65</v>
      </c>
      <c r="G74" s="40">
        <f t="shared" si="1"/>
        <v>0.8761649592449042</v>
      </c>
    </row>
    <row r="75" spans="1:7" ht="25.5">
      <c r="A75" s="41"/>
      <c r="B75" s="42" t="s">
        <v>183</v>
      </c>
      <c r="C75" s="42"/>
      <c r="D75" s="43" t="s">
        <v>28</v>
      </c>
      <c r="E75" s="47">
        <f>E76</f>
        <v>8047552</v>
      </c>
      <c r="F75" s="47">
        <f>F76</f>
        <v>8335649</v>
      </c>
      <c r="G75" s="46">
        <f>E75/F75</f>
        <v>0.9654379640985363</v>
      </c>
    </row>
    <row r="76" spans="1:7" ht="25.5">
      <c r="A76" s="41"/>
      <c r="B76" s="41"/>
      <c r="C76" s="42" t="s">
        <v>184</v>
      </c>
      <c r="D76" s="43" t="s">
        <v>24</v>
      </c>
      <c r="E76" s="47">
        <v>8047552</v>
      </c>
      <c r="F76" s="47">
        <v>8335649</v>
      </c>
      <c r="G76" s="46">
        <f t="shared" si="1"/>
        <v>0.9654379640985363</v>
      </c>
    </row>
    <row r="77" spans="1:7" ht="12.75">
      <c r="A77" s="41"/>
      <c r="B77" s="42" t="s">
        <v>185</v>
      </c>
      <c r="C77" s="42"/>
      <c r="D77" s="43" t="s">
        <v>27</v>
      </c>
      <c r="E77" s="47">
        <f>E78</f>
        <v>3002827</v>
      </c>
      <c r="F77" s="47">
        <f>F78</f>
        <v>4217007</v>
      </c>
      <c r="G77" s="46">
        <f>E77/F77</f>
        <v>0.7120754127275577</v>
      </c>
    </row>
    <row r="78" spans="1:7" ht="25.5">
      <c r="A78" s="41"/>
      <c r="B78" s="41"/>
      <c r="C78" s="42" t="s">
        <v>184</v>
      </c>
      <c r="D78" s="43" t="s">
        <v>24</v>
      </c>
      <c r="E78" s="47">
        <v>3002827</v>
      </c>
      <c r="F78" s="47">
        <v>4217007</v>
      </c>
      <c r="G78" s="46">
        <f t="shared" si="1"/>
        <v>0.7120754127275577</v>
      </c>
    </row>
    <row r="79" spans="1:7" ht="12.75">
      <c r="A79" s="41"/>
      <c r="B79" s="42" t="s">
        <v>186</v>
      </c>
      <c r="C79" s="42"/>
      <c r="D79" s="43" t="s">
        <v>26</v>
      </c>
      <c r="E79" s="47">
        <f>E80+E81+E82+E83</f>
        <v>20000</v>
      </c>
      <c r="F79" s="47">
        <f>F80+F81+F82+F83</f>
        <v>69837.65000000001</v>
      </c>
      <c r="G79" s="46">
        <f>E79/F79</f>
        <v>0.2863784792300428</v>
      </c>
    </row>
    <row r="80" spans="1:7" ht="25.5">
      <c r="A80" s="41"/>
      <c r="B80" s="41"/>
      <c r="C80" s="42" t="s">
        <v>125</v>
      </c>
      <c r="D80" s="43" t="s">
        <v>13</v>
      </c>
      <c r="E80" s="47">
        <v>20000</v>
      </c>
      <c r="F80" s="47">
        <v>19546</v>
      </c>
      <c r="G80" s="46">
        <f t="shared" si="1"/>
        <v>1.0232272587741738</v>
      </c>
    </row>
    <row r="81" spans="1:7" ht="25.5">
      <c r="A81" s="41"/>
      <c r="B81" s="41"/>
      <c r="C81" s="42" t="s">
        <v>126</v>
      </c>
      <c r="D81" s="43" t="s">
        <v>17</v>
      </c>
      <c r="E81" s="47">
        <v>0</v>
      </c>
      <c r="F81" s="47">
        <v>3800</v>
      </c>
      <c r="G81" s="46">
        <f t="shared" si="1"/>
        <v>0</v>
      </c>
    </row>
    <row r="82" spans="1:7" ht="38.25">
      <c r="A82" s="41"/>
      <c r="B82" s="41"/>
      <c r="C82" s="42" t="s">
        <v>187</v>
      </c>
      <c r="D82" s="43" t="s">
        <v>188</v>
      </c>
      <c r="E82" s="47">
        <v>0</v>
      </c>
      <c r="F82" s="47">
        <v>18212.27</v>
      </c>
      <c r="G82" s="46">
        <f t="shared" si="1"/>
        <v>0</v>
      </c>
    </row>
    <row r="83" spans="1:7" ht="38.25">
      <c r="A83" s="41"/>
      <c r="B83" s="41"/>
      <c r="C83" s="42" t="s">
        <v>127</v>
      </c>
      <c r="D83" s="43" t="s">
        <v>128</v>
      </c>
      <c r="E83" s="47">
        <v>0</v>
      </c>
      <c r="F83" s="47">
        <v>28279.38</v>
      </c>
      <c r="G83" s="46">
        <f t="shared" si="1"/>
        <v>0</v>
      </c>
    </row>
    <row r="84" spans="1:7" ht="12.75">
      <c r="A84" s="41"/>
      <c r="B84" s="42" t="s">
        <v>189</v>
      </c>
      <c r="C84" s="42"/>
      <c r="D84" s="43" t="s">
        <v>25</v>
      </c>
      <c r="E84" s="47">
        <f>E85</f>
        <v>0</v>
      </c>
      <c r="F84" s="47">
        <f>F85</f>
        <v>12546</v>
      </c>
      <c r="G84" s="46">
        <f>E84/F84</f>
        <v>0</v>
      </c>
    </row>
    <row r="85" spans="1:7" ht="25.5">
      <c r="A85" s="41"/>
      <c r="B85" s="41"/>
      <c r="C85" s="42" t="s">
        <v>184</v>
      </c>
      <c r="D85" s="43" t="s">
        <v>24</v>
      </c>
      <c r="E85" s="47">
        <v>0</v>
      </c>
      <c r="F85" s="47">
        <v>12546</v>
      </c>
      <c r="G85" s="46">
        <f t="shared" si="1"/>
        <v>0</v>
      </c>
    </row>
    <row r="86" spans="1:7" ht="12.75">
      <c r="A86" s="19" t="s">
        <v>190</v>
      </c>
      <c r="B86" s="19"/>
      <c r="C86" s="19"/>
      <c r="D86" s="38" t="s">
        <v>23</v>
      </c>
      <c r="E86" s="39">
        <f>E87+E95+E98+E103</f>
        <v>500750</v>
      </c>
      <c r="F86" s="39">
        <f>F87+F95+F98+F103</f>
        <v>726070.8200000001</v>
      </c>
      <c r="G86" s="40">
        <f t="shared" si="1"/>
        <v>0.6896710158383723</v>
      </c>
    </row>
    <row r="87" spans="1:7" ht="12.75">
      <c r="A87" s="41"/>
      <c r="B87" s="42" t="s">
        <v>191</v>
      </c>
      <c r="C87" s="42"/>
      <c r="D87" s="43" t="s">
        <v>22</v>
      </c>
      <c r="E87" s="47">
        <f>E88+E89+E90+E91+E92+E93+E94</f>
        <v>162750</v>
      </c>
      <c r="F87" s="47">
        <f>F88+F89+F90+F91+F92+F93+F94</f>
        <v>271259.82</v>
      </c>
      <c r="G87" s="46">
        <f>E87/F87</f>
        <v>0.5999782791273695</v>
      </c>
    </row>
    <row r="88" spans="1:7" ht="51">
      <c r="A88" s="41"/>
      <c r="B88" s="41"/>
      <c r="C88" s="42" t="s">
        <v>118</v>
      </c>
      <c r="D88" s="43" t="s">
        <v>119</v>
      </c>
      <c r="E88" s="47">
        <v>13480</v>
      </c>
      <c r="F88" s="47">
        <v>24692</v>
      </c>
      <c r="G88" s="46">
        <f t="shared" si="1"/>
        <v>0.5459258059290458</v>
      </c>
    </row>
    <row r="89" spans="1:7" ht="25.5">
      <c r="A89" s="41"/>
      <c r="B89" s="41"/>
      <c r="C89" s="42" t="s">
        <v>140</v>
      </c>
      <c r="D89" s="43" t="s">
        <v>11</v>
      </c>
      <c r="E89" s="47">
        <v>145000</v>
      </c>
      <c r="F89" s="47">
        <v>165000</v>
      </c>
      <c r="G89" s="46">
        <f t="shared" si="1"/>
        <v>0.8787878787878788</v>
      </c>
    </row>
    <row r="90" spans="1:7" ht="25.5">
      <c r="A90" s="41"/>
      <c r="B90" s="41"/>
      <c r="C90" s="42" t="s">
        <v>125</v>
      </c>
      <c r="D90" s="43" t="s">
        <v>13</v>
      </c>
      <c r="E90" s="47">
        <v>1670</v>
      </c>
      <c r="F90" s="47">
        <v>3950</v>
      </c>
      <c r="G90" s="46">
        <f t="shared" si="1"/>
        <v>0.42278481012658226</v>
      </c>
    </row>
    <row r="91" spans="1:7" ht="25.5">
      <c r="A91" s="41"/>
      <c r="B91" s="41"/>
      <c r="C91" s="42" t="s">
        <v>126</v>
      </c>
      <c r="D91" s="43" t="s">
        <v>17</v>
      </c>
      <c r="E91" s="47">
        <v>2600</v>
      </c>
      <c r="F91" s="47">
        <v>2500</v>
      </c>
      <c r="G91" s="46">
        <f t="shared" si="1"/>
        <v>1.04</v>
      </c>
    </row>
    <row r="92" spans="1:7" ht="51">
      <c r="A92" s="41"/>
      <c r="B92" s="41"/>
      <c r="C92" s="42" t="s">
        <v>192</v>
      </c>
      <c r="D92" s="43" t="s">
        <v>193</v>
      </c>
      <c r="E92" s="47">
        <v>0</v>
      </c>
      <c r="F92" s="47">
        <v>58140</v>
      </c>
      <c r="G92" s="46">
        <f t="shared" si="1"/>
        <v>0</v>
      </c>
    </row>
    <row r="93" spans="1:7" ht="51">
      <c r="A93" s="41"/>
      <c r="B93" s="41"/>
      <c r="C93" s="42" t="s">
        <v>194</v>
      </c>
      <c r="D93" s="43" t="s">
        <v>193</v>
      </c>
      <c r="E93" s="47">
        <v>0</v>
      </c>
      <c r="F93" s="47">
        <v>16842.82</v>
      </c>
      <c r="G93" s="46">
        <f t="shared" si="1"/>
        <v>0</v>
      </c>
    </row>
    <row r="94" spans="1:7" ht="63.75">
      <c r="A94" s="41"/>
      <c r="B94" s="41"/>
      <c r="C94" s="42" t="s">
        <v>208</v>
      </c>
      <c r="D94" s="43" t="s">
        <v>209</v>
      </c>
      <c r="E94" s="47">
        <v>0</v>
      </c>
      <c r="F94" s="47">
        <v>135</v>
      </c>
      <c r="G94" s="46">
        <f t="shared" si="1"/>
        <v>0</v>
      </c>
    </row>
    <row r="95" spans="1:7" ht="12.75">
      <c r="A95" s="41"/>
      <c r="B95" s="42" t="s">
        <v>255</v>
      </c>
      <c r="C95" s="42"/>
      <c r="D95" s="43" t="s">
        <v>79</v>
      </c>
      <c r="E95" s="47">
        <f>E96+E97</f>
        <v>22000</v>
      </c>
      <c r="F95" s="47">
        <f>F96+F97</f>
        <v>25452</v>
      </c>
      <c r="G95" s="46">
        <f>E95/F95</f>
        <v>0.8643721515008643</v>
      </c>
    </row>
    <row r="96" spans="1:7" ht="25.5">
      <c r="A96" s="41"/>
      <c r="B96" s="41"/>
      <c r="C96" s="42" t="s">
        <v>140</v>
      </c>
      <c r="D96" s="43" t="s">
        <v>11</v>
      </c>
      <c r="E96" s="47">
        <v>22000</v>
      </c>
      <c r="F96" s="47">
        <v>18000</v>
      </c>
      <c r="G96" s="46">
        <f t="shared" si="1"/>
        <v>1.2222222222222223</v>
      </c>
    </row>
    <row r="97" spans="1:7" ht="38.25">
      <c r="A97" s="41"/>
      <c r="B97" s="41"/>
      <c r="C97" s="42" t="s">
        <v>187</v>
      </c>
      <c r="D97" s="43" t="s">
        <v>188</v>
      </c>
      <c r="E97" s="47">
        <v>0</v>
      </c>
      <c r="F97" s="47">
        <v>7452</v>
      </c>
      <c r="G97" s="46">
        <f t="shared" si="1"/>
        <v>0</v>
      </c>
    </row>
    <row r="98" spans="1:7" ht="12.75">
      <c r="A98" s="41"/>
      <c r="B98" s="42" t="s">
        <v>195</v>
      </c>
      <c r="C98" s="42"/>
      <c r="D98" s="43" t="s">
        <v>196</v>
      </c>
      <c r="E98" s="48">
        <f>E99+E100+E101+E102</f>
        <v>237000</v>
      </c>
      <c r="F98" s="48">
        <f>F99+F100+F101+F102</f>
        <v>325359</v>
      </c>
      <c r="G98" s="46">
        <f>E98/F98</f>
        <v>0.7284261385116133</v>
      </c>
    </row>
    <row r="99" spans="1:7" ht="25.5">
      <c r="A99" s="41"/>
      <c r="B99" s="41"/>
      <c r="C99" s="42" t="s">
        <v>140</v>
      </c>
      <c r="D99" s="43" t="s">
        <v>11</v>
      </c>
      <c r="E99" s="48">
        <v>237000</v>
      </c>
      <c r="F99" s="48">
        <v>231200</v>
      </c>
      <c r="G99" s="46">
        <f t="shared" si="1"/>
        <v>1.0250865051903115</v>
      </c>
    </row>
    <row r="100" spans="1:7" ht="25.5">
      <c r="A100" s="41"/>
      <c r="B100" s="41"/>
      <c r="C100" s="42" t="s">
        <v>126</v>
      </c>
      <c r="D100" s="43" t="s">
        <v>17</v>
      </c>
      <c r="E100" s="48">
        <v>0</v>
      </c>
      <c r="F100" s="48">
        <v>6075</v>
      </c>
      <c r="G100" s="46">
        <f t="shared" si="1"/>
        <v>0</v>
      </c>
    </row>
    <row r="101" spans="1:7" ht="38.25">
      <c r="A101" s="41"/>
      <c r="B101" s="41"/>
      <c r="C101" s="42" t="s">
        <v>187</v>
      </c>
      <c r="D101" s="43" t="s">
        <v>188</v>
      </c>
      <c r="E101" s="48">
        <v>0</v>
      </c>
      <c r="F101" s="48">
        <v>87975</v>
      </c>
      <c r="G101" s="46">
        <f t="shared" si="1"/>
        <v>0</v>
      </c>
    </row>
    <row r="102" spans="1:7" ht="63.75">
      <c r="A102" s="41"/>
      <c r="B102" s="41"/>
      <c r="C102" s="42" t="s">
        <v>208</v>
      </c>
      <c r="D102" s="43" t="s">
        <v>209</v>
      </c>
      <c r="E102" s="48">
        <v>0</v>
      </c>
      <c r="F102" s="48">
        <v>109</v>
      </c>
      <c r="G102" s="46">
        <f t="shared" si="1"/>
        <v>0</v>
      </c>
    </row>
    <row r="103" spans="1:7" ht="12.75">
      <c r="A103" s="41"/>
      <c r="B103" s="42" t="s">
        <v>197</v>
      </c>
      <c r="C103" s="42"/>
      <c r="D103" s="43" t="s">
        <v>21</v>
      </c>
      <c r="E103" s="48">
        <f>E104+E105+E106+E107</f>
        <v>79000</v>
      </c>
      <c r="F103" s="48">
        <f>F104+F105+F106+F107</f>
        <v>104000</v>
      </c>
      <c r="G103" s="46">
        <f>E103/F103</f>
        <v>0.7596153846153846</v>
      </c>
    </row>
    <row r="104" spans="1:7" ht="51">
      <c r="A104" s="41"/>
      <c r="B104" s="41"/>
      <c r="C104" s="42" t="s">
        <v>118</v>
      </c>
      <c r="D104" s="43" t="s">
        <v>119</v>
      </c>
      <c r="E104" s="48">
        <v>8000</v>
      </c>
      <c r="F104" s="48">
        <v>7500</v>
      </c>
      <c r="G104" s="46">
        <f t="shared" si="1"/>
        <v>1.0666666666666667</v>
      </c>
    </row>
    <row r="105" spans="1:7" ht="25.5">
      <c r="A105" s="41"/>
      <c r="B105" s="41"/>
      <c r="C105" s="42" t="s">
        <v>140</v>
      </c>
      <c r="D105" s="43" t="s">
        <v>11</v>
      </c>
      <c r="E105" s="48">
        <v>69000</v>
      </c>
      <c r="F105" s="48">
        <v>94500</v>
      </c>
      <c r="G105" s="46">
        <f t="shared" si="1"/>
        <v>0.7301587301587301</v>
      </c>
    </row>
    <row r="106" spans="1:7" ht="25.5">
      <c r="A106" s="41"/>
      <c r="B106" s="41"/>
      <c r="C106" s="42" t="s">
        <v>125</v>
      </c>
      <c r="D106" s="43" t="s">
        <v>13</v>
      </c>
      <c r="E106" s="48">
        <v>1000</v>
      </c>
      <c r="F106" s="48">
        <v>1000</v>
      </c>
      <c r="G106" s="46">
        <f t="shared" si="1"/>
        <v>1</v>
      </c>
    </row>
    <row r="107" spans="1:7" ht="25.5">
      <c r="A107" s="41"/>
      <c r="B107" s="41"/>
      <c r="C107" s="42" t="s">
        <v>126</v>
      </c>
      <c r="D107" s="43" t="s">
        <v>17</v>
      </c>
      <c r="E107" s="48">
        <v>1000</v>
      </c>
      <c r="F107" s="48">
        <v>1000</v>
      </c>
      <c r="G107" s="46">
        <f t="shared" si="1"/>
        <v>1</v>
      </c>
    </row>
    <row r="108" spans="1:7" ht="12.75">
      <c r="A108" s="19" t="s">
        <v>199</v>
      </c>
      <c r="B108" s="19"/>
      <c r="C108" s="19"/>
      <c r="D108" s="38" t="s">
        <v>20</v>
      </c>
      <c r="E108" s="49">
        <f>E109+E111</f>
        <v>230000</v>
      </c>
      <c r="F108" s="49">
        <f>F109+F111</f>
        <v>242886</v>
      </c>
      <c r="G108" s="40">
        <f t="shared" si="1"/>
        <v>0.9469463040274038</v>
      </c>
    </row>
    <row r="109" spans="1:7" ht="12.75">
      <c r="A109" s="41"/>
      <c r="B109" s="42" t="s">
        <v>200</v>
      </c>
      <c r="C109" s="42"/>
      <c r="D109" s="43" t="s">
        <v>19</v>
      </c>
      <c r="E109" s="48">
        <f>E110</f>
        <v>230000</v>
      </c>
      <c r="F109" s="48">
        <f>F110</f>
        <v>240886</v>
      </c>
      <c r="G109" s="46">
        <f>E109/F109</f>
        <v>0.954808498625906</v>
      </c>
    </row>
    <row r="110" spans="1:7" ht="25.5">
      <c r="A110" s="41"/>
      <c r="B110" s="41"/>
      <c r="C110" s="42" t="s">
        <v>201</v>
      </c>
      <c r="D110" s="43" t="s">
        <v>88</v>
      </c>
      <c r="E110" s="48">
        <v>230000</v>
      </c>
      <c r="F110" s="48">
        <v>240886</v>
      </c>
      <c r="G110" s="46">
        <f t="shared" si="1"/>
        <v>0.954808498625906</v>
      </c>
    </row>
    <row r="111" spans="1:7" ht="12.75">
      <c r="A111" s="41"/>
      <c r="B111" s="42" t="s">
        <v>202</v>
      </c>
      <c r="C111" s="42"/>
      <c r="D111" s="43" t="s">
        <v>0</v>
      </c>
      <c r="E111" s="48">
        <f>E112</f>
        <v>0</v>
      </c>
      <c r="F111" s="48">
        <f>F112</f>
        <v>2000</v>
      </c>
      <c r="G111" s="46">
        <f>E111/F111</f>
        <v>0</v>
      </c>
    </row>
    <row r="112" spans="1:7" ht="51">
      <c r="A112" s="41"/>
      <c r="B112" s="41"/>
      <c r="C112" s="42" t="s">
        <v>120</v>
      </c>
      <c r="D112" s="43" t="s">
        <v>121</v>
      </c>
      <c r="E112" s="48">
        <v>0</v>
      </c>
      <c r="F112" s="48">
        <v>2000</v>
      </c>
      <c r="G112" s="46">
        <f t="shared" si="1"/>
        <v>0</v>
      </c>
    </row>
    <row r="113" spans="1:7" ht="12.75">
      <c r="A113" s="19" t="s">
        <v>203</v>
      </c>
      <c r="B113" s="19"/>
      <c r="C113" s="19"/>
      <c r="D113" s="38" t="s">
        <v>18</v>
      </c>
      <c r="E113" s="39">
        <f>E114+E116+E122+E125+E127+E130+E134+E136</f>
        <v>4712855</v>
      </c>
      <c r="F113" s="39">
        <f>F114+F116+F122+F125+F127+F130+F134+F136</f>
        <v>5308994</v>
      </c>
      <c r="G113" s="40">
        <f t="shared" si="1"/>
        <v>0.8877114948707797</v>
      </c>
    </row>
    <row r="114" spans="1:7" ht="12.75">
      <c r="A114" s="41"/>
      <c r="B114" s="42" t="s">
        <v>274</v>
      </c>
      <c r="C114" s="42"/>
      <c r="D114" s="43" t="s">
        <v>275</v>
      </c>
      <c r="E114" s="47">
        <f>E115</f>
        <v>0</v>
      </c>
      <c r="F114" s="47">
        <f>F115</f>
        <v>30000</v>
      </c>
      <c r="G114" s="46">
        <f>E114/F114</f>
        <v>0</v>
      </c>
    </row>
    <row r="115" spans="1:7" ht="38.25">
      <c r="A115" s="41"/>
      <c r="B115" s="41"/>
      <c r="C115" s="42" t="s">
        <v>187</v>
      </c>
      <c r="D115" s="43" t="s">
        <v>188</v>
      </c>
      <c r="E115" s="47">
        <v>0</v>
      </c>
      <c r="F115" s="47">
        <v>30000</v>
      </c>
      <c r="G115" s="46">
        <f t="shared" si="1"/>
        <v>0</v>
      </c>
    </row>
    <row r="116" spans="1:7" ht="38.25">
      <c r="A116" s="41"/>
      <c r="B116" s="42" t="s">
        <v>204</v>
      </c>
      <c r="C116" s="42"/>
      <c r="D116" s="43" t="s">
        <v>205</v>
      </c>
      <c r="E116" s="47">
        <f>E117+E118+E119+E120+E121</f>
        <v>3470500</v>
      </c>
      <c r="F116" s="47">
        <f>F117+F118+F119+F120+F121</f>
        <v>3711700</v>
      </c>
      <c r="G116" s="46">
        <f>E116/F116</f>
        <v>0.935016299808713</v>
      </c>
    </row>
    <row r="117" spans="1:7" ht="63.75">
      <c r="A117" s="41"/>
      <c r="B117" s="41"/>
      <c r="C117" s="42" t="s">
        <v>276</v>
      </c>
      <c r="D117" s="43" t="s">
        <v>277</v>
      </c>
      <c r="E117" s="47">
        <v>3500</v>
      </c>
      <c r="F117" s="47">
        <v>3500</v>
      </c>
      <c r="G117" s="46">
        <f t="shared" si="1"/>
        <v>1</v>
      </c>
    </row>
    <row r="118" spans="1:7" ht="25.5">
      <c r="A118" s="41"/>
      <c r="B118" s="41"/>
      <c r="C118" s="42" t="s">
        <v>126</v>
      </c>
      <c r="D118" s="43" t="s">
        <v>17</v>
      </c>
      <c r="E118" s="47">
        <v>2000</v>
      </c>
      <c r="F118" s="47">
        <v>5500</v>
      </c>
      <c r="G118" s="46">
        <f t="shared" si="1"/>
        <v>0.36363636363636365</v>
      </c>
    </row>
    <row r="119" spans="1:7" ht="51">
      <c r="A119" s="41"/>
      <c r="B119" s="41"/>
      <c r="C119" s="42" t="s">
        <v>120</v>
      </c>
      <c r="D119" s="43" t="s">
        <v>121</v>
      </c>
      <c r="E119" s="47">
        <v>3440000</v>
      </c>
      <c r="F119" s="47">
        <v>3679500</v>
      </c>
      <c r="G119" s="46">
        <f t="shared" si="1"/>
        <v>0.934909634461204</v>
      </c>
    </row>
    <row r="120" spans="1:7" ht="38.25">
      <c r="A120" s="41"/>
      <c r="B120" s="41"/>
      <c r="C120" s="42" t="s">
        <v>206</v>
      </c>
      <c r="D120" s="43" t="s">
        <v>207</v>
      </c>
      <c r="E120" s="47">
        <v>20000</v>
      </c>
      <c r="F120" s="47">
        <v>18200</v>
      </c>
      <c r="G120" s="46">
        <f t="shared" si="1"/>
        <v>1.098901098901099</v>
      </c>
    </row>
    <row r="121" spans="1:7" ht="63.75">
      <c r="A121" s="41"/>
      <c r="B121" s="41"/>
      <c r="C121" s="42" t="s">
        <v>208</v>
      </c>
      <c r="D121" s="43" t="s">
        <v>209</v>
      </c>
      <c r="E121" s="47">
        <v>5000</v>
      </c>
      <c r="F121" s="47">
        <v>5000</v>
      </c>
      <c r="G121" s="46">
        <f t="shared" si="1"/>
        <v>1</v>
      </c>
    </row>
    <row r="122" spans="1:7" ht="63.75">
      <c r="A122" s="41"/>
      <c r="B122" s="42" t="s">
        <v>210</v>
      </c>
      <c r="C122" s="42"/>
      <c r="D122" s="43" t="s">
        <v>211</v>
      </c>
      <c r="E122" s="47">
        <f>E123+E124</f>
        <v>46000</v>
      </c>
      <c r="F122" s="47">
        <f>F123+F124</f>
        <v>43400</v>
      </c>
      <c r="G122" s="46">
        <f>E122/F122</f>
        <v>1.0599078341013826</v>
      </c>
    </row>
    <row r="123" spans="1:7" ht="51">
      <c r="A123" s="41"/>
      <c r="B123" s="41"/>
      <c r="C123" s="42" t="s">
        <v>120</v>
      </c>
      <c r="D123" s="43" t="s">
        <v>121</v>
      </c>
      <c r="E123" s="47">
        <v>21000</v>
      </c>
      <c r="F123" s="47">
        <v>22000</v>
      </c>
      <c r="G123" s="46">
        <f t="shared" si="1"/>
        <v>0.9545454545454546</v>
      </c>
    </row>
    <row r="124" spans="1:7" ht="38.25">
      <c r="A124" s="41"/>
      <c r="B124" s="41"/>
      <c r="C124" s="42" t="s">
        <v>187</v>
      </c>
      <c r="D124" s="43" t="s">
        <v>188</v>
      </c>
      <c r="E124" s="47">
        <v>25000</v>
      </c>
      <c r="F124" s="47">
        <v>21400</v>
      </c>
      <c r="G124" s="46">
        <f t="shared" si="1"/>
        <v>1.1682242990654206</v>
      </c>
    </row>
    <row r="125" spans="1:7" ht="25.5">
      <c r="A125" s="41"/>
      <c r="B125" s="42" t="s">
        <v>212</v>
      </c>
      <c r="C125" s="42"/>
      <c r="D125" s="43" t="s">
        <v>16</v>
      </c>
      <c r="E125" s="47">
        <f>E126</f>
        <v>499000</v>
      </c>
      <c r="F125" s="47">
        <f>F126</f>
        <v>647000</v>
      </c>
      <c r="G125" s="46">
        <f>E125/F125</f>
        <v>0.7712519319938176</v>
      </c>
    </row>
    <row r="126" spans="1:7" ht="38.25">
      <c r="A126" s="41"/>
      <c r="B126" s="41"/>
      <c r="C126" s="42" t="s">
        <v>187</v>
      </c>
      <c r="D126" s="43" t="s">
        <v>188</v>
      </c>
      <c r="E126" s="47">
        <v>499000</v>
      </c>
      <c r="F126" s="47">
        <v>647000</v>
      </c>
      <c r="G126" s="46">
        <f t="shared" si="1"/>
        <v>0.7712519319938176</v>
      </c>
    </row>
    <row r="127" spans="1:7" ht="12.75">
      <c r="A127" s="41"/>
      <c r="B127" s="42" t="s">
        <v>214</v>
      </c>
      <c r="C127" s="42"/>
      <c r="D127" s="43" t="s">
        <v>15</v>
      </c>
      <c r="E127" s="47">
        <f>E128+E129</f>
        <v>208000</v>
      </c>
      <c r="F127" s="47">
        <f>F128+F129</f>
        <v>257678</v>
      </c>
      <c r="G127" s="46">
        <f>E127/F127</f>
        <v>0.8072089972756696</v>
      </c>
    </row>
    <row r="128" spans="1:7" ht="25.5">
      <c r="A128" s="41"/>
      <c r="B128" s="41"/>
      <c r="C128" s="42" t="s">
        <v>126</v>
      </c>
      <c r="D128" s="43" t="s">
        <v>17</v>
      </c>
      <c r="E128" s="47">
        <v>0</v>
      </c>
      <c r="F128" s="47">
        <v>903</v>
      </c>
      <c r="G128" s="46">
        <f t="shared" si="1"/>
        <v>0</v>
      </c>
    </row>
    <row r="129" spans="1:7" ht="38.25">
      <c r="A129" s="41"/>
      <c r="B129" s="41"/>
      <c r="C129" s="42" t="s">
        <v>187</v>
      </c>
      <c r="D129" s="43" t="s">
        <v>188</v>
      </c>
      <c r="E129" s="47">
        <v>208000</v>
      </c>
      <c r="F129" s="47">
        <v>256775</v>
      </c>
      <c r="G129" s="46">
        <f t="shared" si="1"/>
        <v>0.8100477071365982</v>
      </c>
    </row>
    <row r="130" spans="1:7" ht="12.75">
      <c r="A130" s="41"/>
      <c r="B130" s="42" t="s">
        <v>215</v>
      </c>
      <c r="C130" s="42"/>
      <c r="D130" s="43" t="s">
        <v>14</v>
      </c>
      <c r="E130" s="47">
        <f>E131+E132+E133</f>
        <v>241755</v>
      </c>
      <c r="F130" s="47">
        <f>F131+F132+F133</f>
        <v>238960</v>
      </c>
      <c r="G130" s="46">
        <f>E130/F130</f>
        <v>1.0116965182457316</v>
      </c>
    </row>
    <row r="131" spans="1:7" ht="25.5">
      <c r="A131" s="41"/>
      <c r="B131" s="41"/>
      <c r="C131" s="42" t="s">
        <v>124</v>
      </c>
      <c r="D131" s="43" t="s">
        <v>34</v>
      </c>
      <c r="E131" s="47">
        <v>0</v>
      </c>
      <c r="F131" s="47">
        <v>60</v>
      </c>
      <c r="G131" s="46">
        <f t="shared" si="1"/>
        <v>0</v>
      </c>
    </row>
    <row r="132" spans="1:7" ht="25.5">
      <c r="A132" s="41"/>
      <c r="B132" s="41"/>
      <c r="C132" s="42" t="s">
        <v>125</v>
      </c>
      <c r="D132" s="43" t="s">
        <v>13</v>
      </c>
      <c r="E132" s="47">
        <v>2755</v>
      </c>
      <c r="F132" s="47">
        <v>2900</v>
      </c>
      <c r="G132" s="46">
        <f t="shared" si="1"/>
        <v>0.95</v>
      </c>
    </row>
    <row r="133" spans="1:7" ht="38.25">
      <c r="A133" s="41"/>
      <c r="B133" s="41"/>
      <c r="C133" s="42" t="s">
        <v>187</v>
      </c>
      <c r="D133" s="43" t="s">
        <v>188</v>
      </c>
      <c r="E133" s="47">
        <v>239000</v>
      </c>
      <c r="F133" s="47">
        <v>236000</v>
      </c>
      <c r="G133" s="46">
        <f t="shared" si="1"/>
        <v>1.0127118644067796</v>
      </c>
    </row>
    <row r="134" spans="1:7" ht="12.75">
      <c r="A134" s="41"/>
      <c r="B134" s="42" t="s">
        <v>216</v>
      </c>
      <c r="C134" s="42"/>
      <c r="D134" s="43" t="s">
        <v>12</v>
      </c>
      <c r="E134" s="47">
        <f>E135</f>
        <v>26600</v>
      </c>
      <c r="F134" s="47">
        <f>F135</f>
        <v>28000</v>
      </c>
      <c r="G134" s="46">
        <f>E134/F134</f>
        <v>0.95</v>
      </c>
    </row>
    <row r="135" spans="1:7" ht="25.5">
      <c r="A135" s="41"/>
      <c r="B135" s="41"/>
      <c r="C135" s="42" t="s">
        <v>140</v>
      </c>
      <c r="D135" s="43" t="s">
        <v>11</v>
      </c>
      <c r="E135" s="47">
        <v>26600</v>
      </c>
      <c r="F135" s="47">
        <v>28000</v>
      </c>
      <c r="G135" s="46">
        <f t="shared" si="1"/>
        <v>0.95</v>
      </c>
    </row>
    <row r="136" spans="1:7" ht="12.75">
      <c r="A136" s="41"/>
      <c r="B136" s="42" t="s">
        <v>217</v>
      </c>
      <c r="C136" s="42"/>
      <c r="D136" s="43" t="s">
        <v>0</v>
      </c>
      <c r="E136" s="47">
        <f>E137+E138</f>
        <v>221000</v>
      </c>
      <c r="F136" s="47">
        <f>F137+F138</f>
        <v>352256</v>
      </c>
      <c r="G136" s="46">
        <f>E136/F136</f>
        <v>0.6273846293604651</v>
      </c>
    </row>
    <row r="137" spans="1:7" ht="51">
      <c r="A137" s="41"/>
      <c r="B137" s="41"/>
      <c r="C137" s="42" t="s">
        <v>120</v>
      </c>
      <c r="D137" s="43" t="s">
        <v>121</v>
      </c>
      <c r="E137" s="47">
        <v>0</v>
      </c>
      <c r="F137" s="47">
        <v>60256</v>
      </c>
      <c r="G137" s="46">
        <f t="shared" si="1"/>
        <v>0</v>
      </c>
    </row>
    <row r="138" spans="1:7" ht="38.25">
      <c r="A138" s="41"/>
      <c r="B138" s="41"/>
      <c r="C138" s="42" t="s">
        <v>187</v>
      </c>
      <c r="D138" s="43" t="s">
        <v>188</v>
      </c>
      <c r="E138" s="47">
        <v>221000</v>
      </c>
      <c r="F138" s="47">
        <v>292000</v>
      </c>
      <c r="G138" s="46">
        <f t="shared" si="1"/>
        <v>0.7568493150684932</v>
      </c>
    </row>
    <row r="139" spans="1:7" ht="12.75">
      <c r="A139" s="19" t="s">
        <v>218</v>
      </c>
      <c r="B139" s="19"/>
      <c r="C139" s="19"/>
      <c r="D139" s="38" t="s">
        <v>10</v>
      </c>
      <c r="E139" s="39">
        <f>E140</f>
        <v>0</v>
      </c>
      <c r="F139" s="39">
        <f>F140</f>
        <v>7000</v>
      </c>
      <c r="G139" s="40">
        <f t="shared" si="1"/>
        <v>0</v>
      </c>
    </row>
    <row r="140" spans="1:7" ht="12.75">
      <c r="A140" s="41"/>
      <c r="B140" s="42" t="s">
        <v>458</v>
      </c>
      <c r="C140" s="42"/>
      <c r="D140" s="43" t="s">
        <v>0</v>
      </c>
      <c r="E140" s="47">
        <f>E141+E142</f>
        <v>0</v>
      </c>
      <c r="F140" s="47">
        <f>F141+F142</f>
        <v>7000</v>
      </c>
      <c r="G140" s="46">
        <f>E140/F140</f>
        <v>0</v>
      </c>
    </row>
    <row r="141" spans="1:7" ht="51">
      <c r="A141" s="41"/>
      <c r="B141" s="41"/>
      <c r="C141" s="42" t="s">
        <v>192</v>
      </c>
      <c r="D141" s="43" t="s">
        <v>193</v>
      </c>
      <c r="E141" s="47">
        <v>0</v>
      </c>
      <c r="F141" s="47">
        <v>1050</v>
      </c>
      <c r="G141" s="46">
        <f t="shared" si="1"/>
        <v>0</v>
      </c>
    </row>
    <row r="142" spans="1:7" ht="51">
      <c r="A142" s="41"/>
      <c r="B142" s="41"/>
      <c r="C142" s="42" t="s">
        <v>194</v>
      </c>
      <c r="D142" s="43" t="s">
        <v>193</v>
      </c>
      <c r="E142" s="47">
        <v>0</v>
      </c>
      <c r="F142" s="47">
        <v>5950</v>
      </c>
      <c r="G142" s="46">
        <f t="shared" si="1"/>
        <v>0</v>
      </c>
    </row>
    <row r="143" spans="1:7" ht="12.75">
      <c r="A143" s="19" t="s">
        <v>221</v>
      </c>
      <c r="B143" s="19"/>
      <c r="C143" s="19"/>
      <c r="D143" s="38" t="s">
        <v>9</v>
      </c>
      <c r="E143" s="39">
        <f>E144</f>
        <v>0</v>
      </c>
      <c r="F143" s="39">
        <f>F144</f>
        <v>183427</v>
      </c>
      <c r="G143" s="40">
        <f t="shared" si="1"/>
        <v>0</v>
      </c>
    </row>
    <row r="144" spans="1:7" ht="12.75">
      <c r="A144" s="41"/>
      <c r="B144" s="42" t="s">
        <v>222</v>
      </c>
      <c r="C144" s="42"/>
      <c r="D144" s="43" t="s">
        <v>8</v>
      </c>
      <c r="E144" s="47">
        <f>E145+E146</f>
        <v>0</v>
      </c>
      <c r="F144" s="47">
        <f>F145+F146</f>
        <v>183427</v>
      </c>
      <c r="G144" s="46">
        <f>E144/F144</f>
        <v>0</v>
      </c>
    </row>
    <row r="145" spans="1:7" ht="38.25">
      <c r="A145" s="41"/>
      <c r="B145" s="41"/>
      <c r="C145" s="42" t="s">
        <v>187</v>
      </c>
      <c r="D145" s="43" t="s">
        <v>188</v>
      </c>
      <c r="E145" s="47">
        <v>0</v>
      </c>
      <c r="F145" s="47">
        <v>132288</v>
      </c>
      <c r="G145" s="46">
        <f t="shared" si="1"/>
        <v>0</v>
      </c>
    </row>
    <row r="146" spans="1:7" ht="51">
      <c r="A146" s="41"/>
      <c r="B146" s="41"/>
      <c r="C146" s="42" t="s">
        <v>459</v>
      </c>
      <c r="D146" s="43" t="s">
        <v>460</v>
      </c>
      <c r="E146" s="47">
        <v>0</v>
      </c>
      <c r="F146" s="47">
        <v>51139</v>
      </c>
      <c r="G146" s="46">
        <f t="shared" si="1"/>
        <v>0</v>
      </c>
    </row>
    <row r="147" spans="1:7" ht="12.75">
      <c r="A147" s="19" t="s">
        <v>223</v>
      </c>
      <c r="B147" s="19"/>
      <c r="C147" s="19"/>
      <c r="D147" s="38" t="s">
        <v>7</v>
      </c>
      <c r="E147" s="39">
        <f>E148+E150+E152+E154</f>
        <v>82000</v>
      </c>
      <c r="F147" s="39">
        <f>F148+F150+F152+F154</f>
        <v>252200</v>
      </c>
      <c r="G147" s="40">
        <f t="shared" si="1"/>
        <v>0.3251387787470262</v>
      </c>
    </row>
    <row r="148" spans="1:7" ht="12.75">
      <c r="A148" s="41"/>
      <c r="B148" s="42" t="s">
        <v>264</v>
      </c>
      <c r="C148" s="42"/>
      <c r="D148" s="43" t="s">
        <v>71</v>
      </c>
      <c r="E148" s="47">
        <f>E149</f>
        <v>0</v>
      </c>
      <c r="F148" s="47">
        <f>F149</f>
        <v>2000</v>
      </c>
      <c r="G148" s="46">
        <f>E148/F148</f>
        <v>0</v>
      </c>
    </row>
    <row r="149" spans="1:7" ht="25.5">
      <c r="A149" s="41"/>
      <c r="B149" s="41"/>
      <c r="C149" s="42" t="s">
        <v>126</v>
      </c>
      <c r="D149" s="43" t="s">
        <v>17</v>
      </c>
      <c r="E149" s="47">
        <v>0</v>
      </c>
      <c r="F149" s="47">
        <v>2000</v>
      </c>
      <c r="G149" s="46">
        <f t="shared" si="1"/>
        <v>0</v>
      </c>
    </row>
    <row r="150" spans="1:7" ht="25.5">
      <c r="A150" s="41"/>
      <c r="B150" s="42" t="s">
        <v>227</v>
      </c>
      <c r="C150" s="42"/>
      <c r="D150" s="43" t="s">
        <v>228</v>
      </c>
      <c r="E150" s="47">
        <f>E151</f>
        <v>80000</v>
      </c>
      <c r="F150" s="47">
        <f>F151</f>
        <v>223000</v>
      </c>
      <c r="G150" s="46">
        <f>E150/F150</f>
        <v>0.35874439461883406</v>
      </c>
    </row>
    <row r="151" spans="1:7" ht="25.5">
      <c r="A151" s="41"/>
      <c r="B151" s="41"/>
      <c r="C151" s="42" t="s">
        <v>124</v>
      </c>
      <c r="D151" s="43" t="s">
        <v>34</v>
      </c>
      <c r="E151" s="47">
        <v>80000</v>
      </c>
      <c r="F151" s="47">
        <v>223000</v>
      </c>
      <c r="G151" s="46">
        <f t="shared" si="1"/>
        <v>0.35874439461883406</v>
      </c>
    </row>
    <row r="152" spans="1:7" ht="25.5">
      <c r="A152" s="41"/>
      <c r="B152" s="42" t="s">
        <v>229</v>
      </c>
      <c r="C152" s="42"/>
      <c r="D152" s="43" t="s">
        <v>5</v>
      </c>
      <c r="E152" s="47">
        <f>E153</f>
        <v>2000</v>
      </c>
      <c r="F152" s="47">
        <f>F153</f>
        <v>2200</v>
      </c>
      <c r="G152" s="46">
        <f>E152/F152</f>
        <v>0.9090909090909091</v>
      </c>
    </row>
    <row r="153" spans="1:7" ht="25.5">
      <c r="A153" s="41"/>
      <c r="B153" s="41"/>
      <c r="C153" s="42" t="s">
        <v>230</v>
      </c>
      <c r="D153" s="43" t="s">
        <v>4</v>
      </c>
      <c r="E153" s="47">
        <v>2000</v>
      </c>
      <c r="F153" s="47">
        <v>2200</v>
      </c>
      <c r="G153" s="46">
        <f t="shared" si="1"/>
        <v>0.9090909090909091</v>
      </c>
    </row>
    <row r="154" spans="1:7" ht="12.75">
      <c r="A154" s="41"/>
      <c r="B154" s="42" t="s">
        <v>231</v>
      </c>
      <c r="C154" s="42"/>
      <c r="D154" s="43" t="s">
        <v>0</v>
      </c>
      <c r="E154" s="47">
        <f>E155</f>
        <v>0</v>
      </c>
      <c r="F154" s="47">
        <f>F155</f>
        <v>25000</v>
      </c>
      <c r="G154" s="46">
        <f>E154/F154</f>
        <v>0</v>
      </c>
    </row>
    <row r="155" spans="1:7" ht="51">
      <c r="A155" s="41"/>
      <c r="B155" s="41"/>
      <c r="C155" s="42" t="s">
        <v>225</v>
      </c>
      <c r="D155" s="43" t="s">
        <v>226</v>
      </c>
      <c r="E155" s="47">
        <v>0</v>
      </c>
      <c r="F155" s="47">
        <v>25000</v>
      </c>
      <c r="G155" s="46">
        <f t="shared" si="1"/>
        <v>0</v>
      </c>
    </row>
    <row r="156" spans="1:7" ht="12.75">
      <c r="A156" s="19" t="s">
        <v>232</v>
      </c>
      <c r="B156" s="19"/>
      <c r="C156" s="19"/>
      <c r="D156" s="38" t="s">
        <v>3</v>
      </c>
      <c r="E156" s="39">
        <f>E157+E160+E163+E165</f>
        <v>0</v>
      </c>
      <c r="F156" s="39">
        <f>F157+F160+F163+F165</f>
        <v>1078577.71</v>
      </c>
      <c r="G156" s="40">
        <f t="shared" si="1"/>
        <v>0</v>
      </c>
    </row>
    <row r="157" spans="1:7" ht="12.75">
      <c r="A157" s="41"/>
      <c r="B157" s="42" t="s">
        <v>233</v>
      </c>
      <c r="C157" s="42"/>
      <c r="D157" s="43" t="s">
        <v>68</v>
      </c>
      <c r="E157" s="47">
        <f>E158+E159</f>
        <v>0</v>
      </c>
      <c r="F157" s="47">
        <f>F158+F159</f>
        <v>9500</v>
      </c>
      <c r="G157" s="46">
        <f>E157/F157</f>
        <v>0</v>
      </c>
    </row>
    <row r="158" spans="1:7" ht="38.25">
      <c r="A158" s="41"/>
      <c r="B158" s="41"/>
      <c r="C158" s="42" t="s">
        <v>219</v>
      </c>
      <c r="D158" s="43" t="s">
        <v>220</v>
      </c>
      <c r="E158" s="47">
        <v>0</v>
      </c>
      <c r="F158" s="47">
        <v>4000</v>
      </c>
      <c r="G158" s="46">
        <f>(E157/F157)</f>
        <v>0</v>
      </c>
    </row>
    <row r="159" spans="1:7" ht="51">
      <c r="A159" s="41"/>
      <c r="B159" s="41"/>
      <c r="C159" s="42" t="s">
        <v>461</v>
      </c>
      <c r="D159" s="43" t="s">
        <v>462</v>
      </c>
      <c r="E159" s="47">
        <v>0</v>
      </c>
      <c r="F159" s="47">
        <v>5500</v>
      </c>
      <c r="G159" s="46">
        <f>(E158/F158)</f>
        <v>0</v>
      </c>
    </row>
    <row r="160" spans="1:12" ht="12.75">
      <c r="A160" s="41"/>
      <c r="B160" s="42" t="s">
        <v>234</v>
      </c>
      <c r="C160" s="42"/>
      <c r="D160" s="43" t="s">
        <v>2</v>
      </c>
      <c r="E160" s="47">
        <f>E161+E162</f>
        <v>0</v>
      </c>
      <c r="F160" s="47">
        <f>F161+F162</f>
        <v>562354.71</v>
      </c>
      <c r="G160" s="46">
        <f>E160/F160</f>
        <v>0</v>
      </c>
      <c r="K160" s="7"/>
      <c r="L160" s="7"/>
    </row>
    <row r="161" spans="1:12" ht="51">
      <c r="A161" s="41"/>
      <c r="B161" s="41"/>
      <c r="C161" s="42" t="s">
        <v>192</v>
      </c>
      <c r="D161" s="43" t="s">
        <v>193</v>
      </c>
      <c r="E161" s="47">
        <v>0</v>
      </c>
      <c r="F161" s="47">
        <v>7901.71</v>
      </c>
      <c r="G161" s="46">
        <f>(E160/F160)</f>
        <v>0</v>
      </c>
      <c r="K161" s="7"/>
      <c r="L161" s="7"/>
    </row>
    <row r="162" spans="1:12" ht="51">
      <c r="A162" s="41"/>
      <c r="B162" s="41"/>
      <c r="C162" s="42" t="s">
        <v>225</v>
      </c>
      <c r="D162" s="43" t="s">
        <v>226</v>
      </c>
      <c r="E162" s="47">
        <v>0</v>
      </c>
      <c r="F162" s="47">
        <v>554453</v>
      </c>
      <c r="G162" s="46">
        <f>(E161/F161)</f>
        <v>0</v>
      </c>
      <c r="K162" s="7"/>
      <c r="L162" s="7"/>
    </row>
    <row r="163" spans="1:12" ht="12.75">
      <c r="A163" s="41"/>
      <c r="B163" s="42" t="s">
        <v>268</v>
      </c>
      <c r="C163" s="42"/>
      <c r="D163" s="43" t="s">
        <v>1</v>
      </c>
      <c r="E163" s="48">
        <f>+E164</f>
        <v>0</v>
      </c>
      <c r="F163" s="48">
        <f>+F164</f>
        <v>30000</v>
      </c>
      <c r="G163" s="46">
        <f>E163/F163</f>
        <v>0</v>
      </c>
      <c r="K163" s="7"/>
      <c r="L163" s="7"/>
    </row>
    <row r="164" spans="1:12" ht="38.25">
      <c r="A164" s="41"/>
      <c r="B164" s="41"/>
      <c r="C164" s="42" t="s">
        <v>463</v>
      </c>
      <c r="D164" s="43" t="s">
        <v>464</v>
      </c>
      <c r="E164" s="48">
        <v>0</v>
      </c>
      <c r="F164" s="48">
        <v>30000</v>
      </c>
      <c r="G164" s="46">
        <f>(E163/F163)</f>
        <v>0</v>
      </c>
      <c r="K164" s="7"/>
      <c r="L164" s="7"/>
    </row>
    <row r="165" spans="1:7" ht="12.75">
      <c r="A165" s="41"/>
      <c r="B165" s="42" t="s">
        <v>235</v>
      </c>
      <c r="C165" s="42"/>
      <c r="D165" s="43" t="s">
        <v>0</v>
      </c>
      <c r="E165" s="48">
        <f>E166</f>
        <v>0</v>
      </c>
      <c r="F165" s="48">
        <f>F166</f>
        <v>476723</v>
      </c>
      <c r="G165" s="46">
        <f>E165/F165</f>
        <v>0</v>
      </c>
    </row>
    <row r="166" spans="1:7" ht="51">
      <c r="A166" s="41"/>
      <c r="B166" s="41"/>
      <c r="C166" s="42" t="s">
        <v>225</v>
      </c>
      <c r="D166" s="43" t="s">
        <v>226</v>
      </c>
      <c r="E166" s="48">
        <v>0</v>
      </c>
      <c r="F166" s="48">
        <v>476723</v>
      </c>
      <c r="G166" s="46">
        <f>(E165/F165)</f>
        <v>0</v>
      </c>
    </row>
    <row r="167" spans="1:7" ht="12.75">
      <c r="A167" s="19" t="s">
        <v>236</v>
      </c>
      <c r="B167" s="19"/>
      <c r="C167" s="19"/>
      <c r="D167" s="38" t="s">
        <v>237</v>
      </c>
      <c r="E167" s="49">
        <f>E168+E174</f>
        <v>1801378</v>
      </c>
      <c r="F167" s="49">
        <f>F168+F174</f>
        <v>406941</v>
      </c>
      <c r="G167" s="40">
        <f>(E167/F167)</f>
        <v>4.426631870467709</v>
      </c>
    </row>
    <row r="168" spans="1:7" ht="12.75">
      <c r="A168" s="41"/>
      <c r="B168" s="42" t="s">
        <v>238</v>
      </c>
      <c r="C168" s="42"/>
      <c r="D168" s="43" t="s">
        <v>66</v>
      </c>
      <c r="E168" s="48">
        <f>E169+E170+E171+E172+E173</f>
        <v>1688820</v>
      </c>
      <c r="F168" s="48">
        <f>F169+F170+F171+F172+F173</f>
        <v>155080</v>
      </c>
      <c r="G168" s="46">
        <f>E168/F168</f>
        <v>10.889992262058293</v>
      </c>
    </row>
    <row r="169" spans="1:7" ht="51">
      <c r="A169" s="41"/>
      <c r="B169" s="41"/>
      <c r="C169" s="42" t="s">
        <v>118</v>
      </c>
      <c r="D169" s="43" t="s">
        <v>119</v>
      </c>
      <c r="E169" s="48">
        <v>1000</v>
      </c>
      <c r="F169" s="48">
        <v>1030</v>
      </c>
      <c r="G169" s="46">
        <f>(E168/F168)</f>
        <v>10.889992262058293</v>
      </c>
    </row>
    <row r="170" spans="1:7" ht="25.5">
      <c r="A170" s="41"/>
      <c r="B170" s="41"/>
      <c r="C170" s="42" t="s">
        <v>140</v>
      </c>
      <c r="D170" s="43" t="s">
        <v>11</v>
      </c>
      <c r="E170" s="48">
        <v>90000</v>
      </c>
      <c r="F170" s="48">
        <v>100000</v>
      </c>
      <c r="G170" s="46">
        <f aca="true" t="shared" si="2" ref="G170:G176">(E169/F169)</f>
        <v>0.970873786407767</v>
      </c>
    </row>
    <row r="171" spans="1:7" ht="12.75" customHeight="1">
      <c r="A171" s="41"/>
      <c r="B171" s="41"/>
      <c r="C171" s="42" t="s">
        <v>125</v>
      </c>
      <c r="D171" s="43" t="s">
        <v>13</v>
      </c>
      <c r="E171" s="48">
        <v>400</v>
      </c>
      <c r="F171" s="48">
        <v>500</v>
      </c>
      <c r="G171" s="46">
        <f t="shared" si="2"/>
        <v>0.9</v>
      </c>
    </row>
    <row r="172" spans="1:7" ht="25.5">
      <c r="A172" s="41"/>
      <c r="B172" s="41"/>
      <c r="C172" s="42" t="s">
        <v>126</v>
      </c>
      <c r="D172" s="43" t="s">
        <v>17</v>
      </c>
      <c r="E172" s="48">
        <v>40</v>
      </c>
      <c r="F172" s="48">
        <v>40</v>
      </c>
      <c r="G172" s="46">
        <f t="shared" si="2"/>
        <v>0.8</v>
      </c>
    </row>
    <row r="173" spans="1:7" ht="51">
      <c r="A173" s="41"/>
      <c r="B173" s="41"/>
      <c r="C173" s="42" t="s">
        <v>225</v>
      </c>
      <c r="D173" s="43" t="s">
        <v>226</v>
      </c>
      <c r="E173" s="48">
        <v>1597380</v>
      </c>
      <c r="F173" s="48">
        <v>53510</v>
      </c>
      <c r="G173" s="46">
        <f t="shared" si="2"/>
        <v>1</v>
      </c>
    </row>
    <row r="174" spans="1:7" ht="12.75">
      <c r="A174" s="41"/>
      <c r="B174" s="42" t="s">
        <v>239</v>
      </c>
      <c r="C174" s="42"/>
      <c r="D174" s="43" t="s">
        <v>240</v>
      </c>
      <c r="E174" s="48">
        <f>E175+E176</f>
        <v>112558</v>
      </c>
      <c r="F174" s="48">
        <f>F175+F176</f>
        <v>251861</v>
      </c>
      <c r="G174" s="46">
        <f>E174/F174</f>
        <v>0.4469052374126999</v>
      </c>
    </row>
    <row r="175" spans="1:7" ht="51">
      <c r="A175" s="41"/>
      <c r="B175" s="41"/>
      <c r="C175" s="42" t="s">
        <v>192</v>
      </c>
      <c r="D175" s="43" t="s">
        <v>193</v>
      </c>
      <c r="E175" s="48">
        <v>112558</v>
      </c>
      <c r="F175" s="48">
        <v>250000</v>
      </c>
      <c r="G175" s="46">
        <f t="shared" si="2"/>
        <v>0.4469052374126999</v>
      </c>
    </row>
    <row r="176" spans="1:7" ht="63.75">
      <c r="A176" s="41"/>
      <c r="B176" s="41"/>
      <c r="C176" s="42" t="s">
        <v>208</v>
      </c>
      <c r="D176" s="43" t="s">
        <v>209</v>
      </c>
      <c r="E176" s="48">
        <v>0</v>
      </c>
      <c r="F176" s="48">
        <v>1861</v>
      </c>
      <c r="G176" s="46">
        <f t="shared" si="2"/>
        <v>0.450232</v>
      </c>
    </row>
    <row r="177" spans="1:7" ht="15">
      <c r="A177" s="50"/>
      <c r="B177" s="50"/>
      <c r="C177" s="50"/>
      <c r="D177" s="22"/>
      <c r="E177" s="22"/>
      <c r="F177" s="22"/>
      <c r="G177" s="22"/>
    </row>
    <row r="178" spans="1:7" ht="12.75">
      <c r="A178" s="51" t="s">
        <v>269</v>
      </c>
      <c r="B178" s="51"/>
      <c r="C178" s="51"/>
      <c r="D178" s="51"/>
      <c r="E178" s="52">
        <f>E3+E7+E15+E21+E34+E37+E40+E43+E74+E86+E108+E113+E139+E143+E147+E156+E167</f>
        <v>33551610</v>
      </c>
      <c r="F178" s="52">
        <f>F3+F7+F15+F21+F34+F37+F40+F43+F74+F86+F108+F113+F139+F143+F147+F156+F167</f>
        <v>35636437.76</v>
      </c>
      <c r="G178" s="21">
        <f>E178/F178</f>
        <v>0.9414973018896937</v>
      </c>
    </row>
  </sheetData>
  <sheetProtection/>
  <mergeCells count="3">
    <mergeCell ref="A177:C177"/>
    <mergeCell ref="D177:G177"/>
    <mergeCell ref="A178:D178"/>
  </mergeCells>
  <printOptions horizontalCentered="1"/>
  <pageMargins left="0.31496062992125984" right="0.2755905511811024" top="1.4566929133858268" bottom="0.984251968503937" header="0.92" footer="0.5118110236220472"/>
  <pageSetup firstPageNumber="1" useFirstPageNumber="1" horizontalDpi="600" verticalDpi="600" orientation="portrait" paperSize="9" r:id="rId1"/>
  <headerFooter alignWithMargins="0">
    <oddHeader>&amp;L&amp;"Arial,Pogrubiony"UZASADNIENIE DO PROJEKTU BUDŻETU GMINY PACZKÓW NA 2014R.&amp;R&amp;8Zał. nr 1
Zestawienie planowanych 
dochodów w roku  2014 i 2013
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9"/>
  <sheetViews>
    <sheetView tabSelected="1" zoomScalePageLayoutView="0" workbookViewId="0" topLeftCell="A1">
      <selection activeCell="D10" sqref="D10"/>
    </sheetView>
  </sheetViews>
  <sheetFormatPr defaultColWidth="8.796875" defaultRowHeight="14.25"/>
  <cols>
    <col min="1" max="1" width="6.3984375" style="13" customWidth="1"/>
    <col min="2" max="2" width="6.19921875" style="13" bestFit="1" customWidth="1"/>
    <col min="3" max="3" width="4.59765625" style="13" customWidth="1"/>
    <col min="4" max="4" width="40.5" style="12" customWidth="1"/>
    <col min="5" max="5" width="11.09765625" style="15" bestFit="1" customWidth="1"/>
    <col min="6" max="6" width="11.09765625" style="11" bestFit="1" customWidth="1"/>
    <col min="7" max="7" width="7.19921875" style="10" bestFit="1" customWidth="1"/>
    <col min="8" max="16384" width="9" style="10" customWidth="1"/>
  </cols>
  <sheetData>
    <row r="1" ht="12.75">
      <c r="F1" s="23" t="s">
        <v>272</v>
      </c>
    </row>
    <row r="2" spans="1:7" ht="12.75">
      <c r="A2" s="54" t="s">
        <v>65</v>
      </c>
      <c r="B2" s="54" t="s">
        <v>278</v>
      </c>
      <c r="C2" s="54" t="s">
        <v>64</v>
      </c>
      <c r="D2" s="54" t="s">
        <v>63</v>
      </c>
      <c r="E2" s="54" t="s">
        <v>466</v>
      </c>
      <c r="F2" s="54" t="s">
        <v>467</v>
      </c>
      <c r="G2" s="54" t="s">
        <v>465</v>
      </c>
    </row>
    <row r="3" spans="1:7" ht="12.75">
      <c r="A3" s="55" t="s">
        <v>116</v>
      </c>
      <c r="B3" s="56"/>
      <c r="C3" s="55"/>
      <c r="D3" s="57" t="s">
        <v>62</v>
      </c>
      <c r="E3" s="58">
        <f>E4+E6+E8</f>
        <v>25000</v>
      </c>
      <c r="F3" s="58">
        <f>F4+F6+F8</f>
        <v>320614.76</v>
      </c>
      <c r="G3" s="59">
        <f>(E3/F3)</f>
        <v>0.07797519989410344</v>
      </c>
    </row>
    <row r="4" spans="1:7" ht="12.75">
      <c r="A4" s="41"/>
      <c r="B4" s="60" t="s">
        <v>279</v>
      </c>
      <c r="C4" s="42"/>
      <c r="D4" s="43" t="s">
        <v>280</v>
      </c>
      <c r="E4" s="48">
        <f>E5</f>
        <v>0</v>
      </c>
      <c r="F4" s="48">
        <f>F5</f>
        <v>8049</v>
      </c>
      <c r="G4" s="45">
        <f>E4/F4</f>
        <v>0</v>
      </c>
    </row>
    <row r="5" spans="1:7" ht="25.5">
      <c r="A5" s="41"/>
      <c r="B5" s="60"/>
      <c r="C5" s="42" t="s">
        <v>281</v>
      </c>
      <c r="D5" s="43" t="s">
        <v>282</v>
      </c>
      <c r="E5" s="48">
        <v>0</v>
      </c>
      <c r="F5" s="48">
        <v>8049</v>
      </c>
      <c r="G5" s="46">
        <f>(E5/F5)</f>
        <v>0</v>
      </c>
    </row>
    <row r="6" spans="1:7" ht="12.75">
      <c r="A6" s="41"/>
      <c r="B6" s="60" t="s">
        <v>241</v>
      </c>
      <c r="C6" s="42"/>
      <c r="D6" s="43" t="s">
        <v>87</v>
      </c>
      <c r="E6" s="48">
        <f>E7</f>
        <v>25000</v>
      </c>
      <c r="F6" s="48">
        <f>F7</f>
        <v>26500</v>
      </c>
      <c r="G6" s="45">
        <f>E6/F6</f>
        <v>0.9433962264150944</v>
      </c>
    </row>
    <row r="7" spans="1:7" ht="25.5">
      <c r="A7" s="41"/>
      <c r="B7" s="60"/>
      <c r="C7" s="42" t="s">
        <v>283</v>
      </c>
      <c r="D7" s="43" t="s">
        <v>284</v>
      </c>
      <c r="E7" s="48">
        <v>25000</v>
      </c>
      <c r="F7" s="48">
        <v>26500</v>
      </c>
      <c r="G7" s="46">
        <f>(E7/F7)</f>
        <v>0.9433962264150944</v>
      </c>
    </row>
    <row r="8" spans="1:7" ht="12.75">
      <c r="A8" s="41"/>
      <c r="B8" s="60" t="s">
        <v>117</v>
      </c>
      <c r="C8" s="42"/>
      <c r="D8" s="43" t="s">
        <v>0</v>
      </c>
      <c r="E8" s="48">
        <f>E9+E10+E11+E12</f>
        <v>0</v>
      </c>
      <c r="F8" s="48">
        <f>F9+F10+F11+F12</f>
        <v>286065.76</v>
      </c>
      <c r="G8" s="45">
        <f>E8/F8</f>
        <v>0</v>
      </c>
    </row>
    <row r="9" spans="1:7" ht="25.5">
      <c r="A9" s="41"/>
      <c r="B9" s="61"/>
      <c r="C9" s="42" t="s">
        <v>285</v>
      </c>
      <c r="D9" s="43" t="s">
        <v>286</v>
      </c>
      <c r="E9" s="48">
        <v>0</v>
      </c>
      <c r="F9" s="48">
        <v>4688.35</v>
      </c>
      <c r="G9" s="46">
        <f>(E9/F9)</f>
        <v>0</v>
      </c>
    </row>
    <row r="10" spans="1:7" ht="25.5">
      <c r="A10" s="41"/>
      <c r="B10" s="62"/>
      <c r="C10" s="42" t="s">
        <v>287</v>
      </c>
      <c r="D10" s="43" t="s">
        <v>288</v>
      </c>
      <c r="E10" s="48">
        <v>0</v>
      </c>
      <c r="F10" s="48">
        <v>805.92</v>
      </c>
      <c r="G10" s="46">
        <f>(E10/F10)</f>
        <v>0</v>
      </c>
    </row>
    <row r="11" spans="1:7" ht="25.5">
      <c r="A11" s="41"/>
      <c r="B11" s="62"/>
      <c r="C11" s="42" t="s">
        <v>289</v>
      </c>
      <c r="D11" s="43" t="s">
        <v>290</v>
      </c>
      <c r="E11" s="48">
        <v>0</v>
      </c>
      <c r="F11" s="48">
        <v>114.86</v>
      </c>
      <c r="G11" s="46">
        <f>(E11/F11)</f>
        <v>0</v>
      </c>
    </row>
    <row r="12" spans="1:7" ht="25.5">
      <c r="A12" s="41"/>
      <c r="B12" s="63"/>
      <c r="C12" s="42" t="s">
        <v>293</v>
      </c>
      <c r="D12" s="43" t="s">
        <v>294</v>
      </c>
      <c r="E12" s="48">
        <v>0</v>
      </c>
      <c r="F12" s="48">
        <v>280456.63</v>
      </c>
      <c r="G12" s="46">
        <f>(E12/F12)</f>
        <v>0</v>
      </c>
    </row>
    <row r="13" spans="1:7" ht="25.5">
      <c r="A13" s="19" t="s">
        <v>295</v>
      </c>
      <c r="B13" s="53"/>
      <c r="C13" s="19"/>
      <c r="D13" s="38" t="s">
        <v>296</v>
      </c>
      <c r="E13" s="49">
        <f>E14</f>
        <v>5000</v>
      </c>
      <c r="F13" s="49">
        <f>F14</f>
        <v>3225</v>
      </c>
      <c r="G13" s="40">
        <f>(E13/F13)</f>
        <v>1.550387596899225</v>
      </c>
    </row>
    <row r="14" spans="1:7" ht="12.75">
      <c r="A14" s="41"/>
      <c r="B14" s="60" t="s">
        <v>297</v>
      </c>
      <c r="C14" s="42"/>
      <c r="D14" s="43" t="s">
        <v>298</v>
      </c>
      <c r="E14" s="48">
        <f>E15+E16</f>
        <v>5000</v>
      </c>
      <c r="F14" s="48">
        <f>F15+F16</f>
        <v>3225</v>
      </c>
      <c r="G14" s="45">
        <f>E14/F14</f>
        <v>1.550387596899225</v>
      </c>
    </row>
    <row r="15" spans="1:7" ht="25.5">
      <c r="A15" s="41"/>
      <c r="B15" s="64"/>
      <c r="C15" s="42" t="s">
        <v>281</v>
      </c>
      <c r="D15" s="43" t="s">
        <v>282</v>
      </c>
      <c r="E15" s="48">
        <v>5000</v>
      </c>
      <c r="F15" s="48">
        <v>0</v>
      </c>
      <c r="G15" s="46" t="s">
        <v>273</v>
      </c>
    </row>
    <row r="16" spans="1:7" ht="51">
      <c r="A16" s="41"/>
      <c r="B16" s="41"/>
      <c r="C16" s="42" t="s">
        <v>299</v>
      </c>
      <c r="D16" s="43" t="s">
        <v>300</v>
      </c>
      <c r="E16" s="48">
        <v>0</v>
      </c>
      <c r="F16" s="48">
        <v>3225</v>
      </c>
      <c r="G16" s="46">
        <f>(E16/F16)</f>
        <v>0</v>
      </c>
    </row>
    <row r="17" spans="1:7" ht="12.75">
      <c r="A17" s="19" t="s">
        <v>122</v>
      </c>
      <c r="B17" s="53"/>
      <c r="C17" s="19"/>
      <c r="D17" s="38" t="s">
        <v>61</v>
      </c>
      <c r="E17" s="49">
        <f>E18+E21+E23+E28+E30</f>
        <v>138596.72</v>
      </c>
      <c r="F17" s="49">
        <f>F18+F21+F23+F28+F30</f>
        <v>267027</v>
      </c>
      <c r="G17" s="40">
        <f>(E17/F17)</f>
        <v>0.5190363521291854</v>
      </c>
    </row>
    <row r="18" spans="1:7" ht="12.75">
      <c r="A18" s="41"/>
      <c r="B18" s="60" t="s">
        <v>301</v>
      </c>
      <c r="C18" s="42"/>
      <c r="D18" s="43" t="s">
        <v>302</v>
      </c>
      <c r="E18" s="48">
        <f>E19+E20</f>
        <v>0</v>
      </c>
      <c r="F18" s="48">
        <f>F19+F20</f>
        <v>35000</v>
      </c>
      <c r="G18" s="45">
        <f>E18/F18</f>
        <v>0</v>
      </c>
    </row>
    <row r="19" spans="1:7" ht="51">
      <c r="A19" s="41"/>
      <c r="B19" s="61"/>
      <c r="C19" s="42" t="s">
        <v>219</v>
      </c>
      <c r="D19" s="43" t="s">
        <v>303</v>
      </c>
      <c r="E19" s="48">
        <v>0</v>
      </c>
      <c r="F19" s="48">
        <v>30000</v>
      </c>
      <c r="G19" s="46">
        <f aca="true" t="shared" si="0" ref="G19:G33">(E19/F19)</f>
        <v>0</v>
      </c>
    </row>
    <row r="20" spans="1:7" ht="25.5">
      <c r="A20" s="41"/>
      <c r="B20" s="63"/>
      <c r="C20" s="42" t="s">
        <v>281</v>
      </c>
      <c r="D20" s="43" t="s">
        <v>282</v>
      </c>
      <c r="E20" s="48">
        <v>0</v>
      </c>
      <c r="F20" s="48">
        <v>5000</v>
      </c>
      <c r="G20" s="46">
        <f t="shared" si="0"/>
        <v>0</v>
      </c>
    </row>
    <row r="21" spans="1:7" ht="12.75">
      <c r="A21" s="41"/>
      <c r="B21" s="60" t="s">
        <v>306</v>
      </c>
      <c r="C21" s="42"/>
      <c r="D21" s="43" t="s">
        <v>307</v>
      </c>
      <c r="E21" s="48">
        <f>E22</f>
        <v>0</v>
      </c>
      <c r="F21" s="48">
        <f>F22</f>
        <v>37815</v>
      </c>
      <c r="G21" s="45">
        <f>E21/F21</f>
        <v>0</v>
      </c>
    </row>
    <row r="22" spans="1:7" ht="51">
      <c r="A22" s="41"/>
      <c r="B22" s="60"/>
      <c r="C22" s="42" t="s">
        <v>468</v>
      </c>
      <c r="D22" s="43" t="s">
        <v>469</v>
      </c>
      <c r="E22" s="48">
        <v>0</v>
      </c>
      <c r="F22" s="48">
        <v>37815</v>
      </c>
      <c r="G22" s="46">
        <f t="shared" si="0"/>
        <v>0</v>
      </c>
    </row>
    <row r="23" spans="1:7" ht="12.75">
      <c r="A23" s="41"/>
      <c r="B23" s="60" t="s">
        <v>123</v>
      </c>
      <c r="C23" s="42"/>
      <c r="D23" s="43" t="s">
        <v>60</v>
      </c>
      <c r="E23" s="48">
        <f>+E24+E25+E26+E27</f>
        <v>21596.72</v>
      </c>
      <c r="F23" s="48">
        <f>+F24+F25+F26+F27</f>
        <v>65185</v>
      </c>
      <c r="G23" s="45">
        <f>E23/F23</f>
        <v>0.33131425941550974</v>
      </c>
    </row>
    <row r="24" spans="1:7" ht="25.5">
      <c r="A24" s="41"/>
      <c r="B24" s="61"/>
      <c r="C24" s="42" t="s">
        <v>291</v>
      </c>
      <c r="D24" s="43" t="s">
        <v>292</v>
      </c>
      <c r="E24" s="48">
        <v>0</v>
      </c>
      <c r="F24" s="48">
        <v>8000</v>
      </c>
      <c r="G24" s="46">
        <f t="shared" si="0"/>
        <v>0</v>
      </c>
    </row>
    <row r="25" spans="1:7" ht="25.5">
      <c r="A25" s="41"/>
      <c r="B25" s="62"/>
      <c r="C25" s="42" t="s">
        <v>308</v>
      </c>
      <c r="D25" s="43" t="s">
        <v>309</v>
      </c>
      <c r="E25" s="48">
        <v>0</v>
      </c>
      <c r="F25" s="48">
        <v>32685</v>
      </c>
      <c r="G25" s="46">
        <f t="shared" si="0"/>
        <v>0</v>
      </c>
    </row>
    <row r="26" spans="1:7" ht="25.5">
      <c r="A26" s="41"/>
      <c r="B26" s="62"/>
      <c r="C26" s="42" t="s">
        <v>304</v>
      </c>
      <c r="D26" s="43" t="s">
        <v>305</v>
      </c>
      <c r="E26" s="48">
        <v>0</v>
      </c>
      <c r="F26" s="48">
        <v>4000</v>
      </c>
      <c r="G26" s="46">
        <f t="shared" si="0"/>
        <v>0</v>
      </c>
    </row>
    <row r="27" spans="1:7" ht="25.5">
      <c r="A27" s="41"/>
      <c r="B27" s="63"/>
      <c r="C27" s="42" t="s">
        <v>281</v>
      </c>
      <c r="D27" s="43" t="s">
        <v>282</v>
      </c>
      <c r="E27" s="48">
        <v>21596.72</v>
      </c>
      <c r="F27" s="48">
        <v>20500</v>
      </c>
      <c r="G27" s="46">
        <f t="shared" si="0"/>
        <v>1.053498536585366</v>
      </c>
    </row>
    <row r="28" spans="1:7" ht="12.75">
      <c r="A28" s="41"/>
      <c r="B28" s="60" t="s">
        <v>470</v>
      </c>
      <c r="C28" s="42"/>
      <c r="D28" s="43" t="s">
        <v>471</v>
      </c>
      <c r="E28" s="48">
        <f>E29</f>
        <v>10000</v>
      </c>
      <c r="F28" s="48">
        <f>F29</f>
        <v>0</v>
      </c>
      <c r="G28" s="45" t="s">
        <v>273</v>
      </c>
    </row>
    <row r="29" spans="1:7" ht="25.5">
      <c r="A29" s="41"/>
      <c r="B29" s="60"/>
      <c r="C29" s="42" t="s">
        <v>281</v>
      </c>
      <c r="D29" s="43" t="s">
        <v>282</v>
      </c>
      <c r="E29" s="48">
        <v>10000</v>
      </c>
      <c r="F29" s="48">
        <v>0</v>
      </c>
      <c r="G29" s="46" t="s">
        <v>273</v>
      </c>
    </row>
    <row r="30" spans="1:7" ht="12.75">
      <c r="A30" s="41"/>
      <c r="B30" s="60" t="s">
        <v>312</v>
      </c>
      <c r="C30" s="42"/>
      <c r="D30" s="43" t="s">
        <v>0</v>
      </c>
      <c r="E30" s="48">
        <f>E31+E32+E33</f>
        <v>107000</v>
      </c>
      <c r="F30" s="48">
        <f>F31+F32+F33</f>
        <v>129027</v>
      </c>
      <c r="G30" s="45">
        <f>E30/F30</f>
        <v>0.8292837933145776</v>
      </c>
    </row>
    <row r="31" spans="1:7" ht="25.5">
      <c r="A31" s="41"/>
      <c r="B31" s="61"/>
      <c r="C31" s="42" t="s">
        <v>291</v>
      </c>
      <c r="D31" s="43" t="s">
        <v>292</v>
      </c>
      <c r="E31" s="48">
        <v>12000</v>
      </c>
      <c r="F31" s="48">
        <v>2000</v>
      </c>
      <c r="G31" s="46">
        <f t="shared" si="0"/>
        <v>6</v>
      </c>
    </row>
    <row r="32" spans="1:7" ht="25.5">
      <c r="A32" s="41"/>
      <c r="B32" s="62"/>
      <c r="C32" s="42" t="s">
        <v>304</v>
      </c>
      <c r="D32" s="43" t="s">
        <v>305</v>
      </c>
      <c r="E32" s="48">
        <v>95000</v>
      </c>
      <c r="F32" s="48">
        <v>121000</v>
      </c>
      <c r="G32" s="46">
        <f t="shared" si="0"/>
        <v>0.7851239669421488</v>
      </c>
    </row>
    <row r="33" spans="1:7" ht="25.5">
      <c r="A33" s="41"/>
      <c r="B33" s="63"/>
      <c r="C33" s="42" t="s">
        <v>281</v>
      </c>
      <c r="D33" s="43" t="s">
        <v>282</v>
      </c>
      <c r="E33" s="48">
        <v>0</v>
      </c>
      <c r="F33" s="48">
        <v>6027</v>
      </c>
      <c r="G33" s="46">
        <f t="shared" si="0"/>
        <v>0</v>
      </c>
    </row>
    <row r="34" spans="1:7" ht="12.75">
      <c r="A34" s="19" t="s">
        <v>129</v>
      </c>
      <c r="B34" s="53"/>
      <c r="C34" s="19"/>
      <c r="D34" s="38" t="s">
        <v>91</v>
      </c>
      <c r="E34" s="49">
        <f>E35</f>
        <v>0</v>
      </c>
      <c r="F34" s="49">
        <f>F35</f>
        <v>9350</v>
      </c>
      <c r="G34" s="40">
        <f>(E34/F34)</f>
        <v>0</v>
      </c>
    </row>
    <row r="35" spans="1:7" ht="12.75">
      <c r="A35" s="41"/>
      <c r="B35" s="60" t="s">
        <v>130</v>
      </c>
      <c r="C35" s="42"/>
      <c r="D35" s="43" t="s">
        <v>0</v>
      </c>
      <c r="E35" s="48">
        <f>E36+E37+E38</f>
        <v>0</v>
      </c>
      <c r="F35" s="48">
        <f>F36+F37+F38</f>
        <v>9350</v>
      </c>
      <c r="G35" s="45">
        <f>E35/F35</f>
        <v>0</v>
      </c>
    </row>
    <row r="36" spans="1:7" ht="25.5">
      <c r="A36" s="41"/>
      <c r="B36" s="61"/>
      <c r="C36" s="42" t="s">
        <v>313</v>
      </c>
      <c r="D36" s="43" t="s">
        <v>314</v>
      </c>
      <c r="E36" s="48">
        <v>0</v>
      </c>
      <c r="F36" s="48">
        <v>7000</v>
      </c>
      <c r="G36" s="46">
        <f>(E36/F36)</f>
        <v>0</v>
      </c>
    </row>
    <row r="37" spans="1:7" ht="25.5">
      <c r="A37" s="41"/>
      <c r="B37" s="62"/>
      <c r="C37" s="42" t="s">
        <v>304</v>
      </c>
      <c r="D37" s="43" t="s">
        <v>305</v>
      </c>
      <c r="E37" s="48">
        <v>0</v>
      </c>
      <c r="F37" s="48">
        <v>2000</v>
      </c>
      <c r="G37" s="46">
        <f>(E37/F37)</f>
        <v>0</v>
      </c>
    </row>
    <row r="38" spans="1:7" ht="38.25">
      <c r="A38" s="41"/>
      <c r="B38" s="63"/>
      <c r="C38" s="42" t="s">
        <v>315</v>
      </c>
      <c r="D38" s="43" t="s">
        <v>316</v>
      </c>
      <c r="E38" s="48">
        <v>0</v>
      </c>
      <c r="F38" s="48">
        <v>350</v>
      </c>
      <c r="G38" s="46">
        <f>(E38/F38)</f>
        <v>0</v>
      </c>
    </row>
    <row r="39" spans="1:7" ht="12.75">
      <c r="A39" s="19" t="s">
        <v>131</v>
      </c>
      <c r="B39" s="53"/>
      <c r="C39" s="19"/>
      <c r="D39" s="38" t="s">
        <v>59</v>
      </c>
      <c r="E39" s="49">
        <f>E40</f>
        <v>1539264</v>
      </c>
      <c r="F39" s="49">
        <f>F40</f>
        <v>1674004</v>
      </c>
      <c r="G39" s="40">
        <f>(E39/F39)</f>
        <v>0.9195103476455253</v>
      </c>
    </row>
    <row r="40" spans="1:7" ht="12.75">
      <c r="A40" s="41"/>
      <c r="B40" s="60" t="s">
        <v>132</v>
      </c>
      <c r="C40" s="42"/>
      <c r="D40" s="43" t="s">
        <v>58</v>
      </c>
      <c r="E40" s="48">
        <f>E41+E42+E43+E44+E45+E46+E47+E48+E49</f>
        <v>1539264</v>
      </c>
      <c r="F40" s="48">
        <f>F41+F42+F43+F44+F45+F46+F47+F48+F49</f>
        <v>1674004</v>
      </c>
      <c r="G40" s="45">
        <f>E40/F40</f>
        <v>0.9195103476455253</v>
      </c>
    </row>
    <row r="41" spans="1:7" ht="25.5">
      <c r="A41" s="41"/>
      <c r="B41" s="61"/>
      <c r="C41" s="42" t="s">
        <v>317</v>
      </c>
      <c r="D41" s="43" t="s">
        <v>318</v>
      </c>
      <c r="E41" s="48">
        <v>3264</v>
      </c>
      <c r="F41" s="48">
        <v>3264</v>
      </c>
      <c r="G41" s="46">
        <f aca="true" t="shared" si="1" ref="G41:G49">(E41/F41)</f>
        <v>1</v>
      </c>
    </row>
    <row r="42" spans="1:7" ht="25.5">
      <c r="A42" s="41"/>
      <c r="B42" s="62"/>
      <c r="C42" s="42" t="s">
        <v>291</v>
      </c>
      <c r="D42" s="43" t="s">
        <v>292</v>
      </c>
      <c r="E42" s="48">
        <v>0</v>
      </c>
      <c r="F42" s="48">
        <v>8430</v>
      </c>
      <c r="G42" s="46">
        <f t="shared" si="1"/>
        <v>0</v>
      </c>
    </row>
    <row r="43" spans="1:7" ht="25.5">
      <c r="A43" s="41"/>
      <c r="B43" s="62"/>
      <c r="C43" s="42" t="s">
        <v>313</v>
      </c>
      <c r="D43" s="43" t="s">
        <v>314</v>
      </c>
      <c r="E43" s="47">
        <v>10000</v>
      </c>
      <c r="F43" s="47">
        <v>20050</v>
      </c>
      <c r="G43" s="46">
        <f t="shared" si="1"/>
        <v>0.49875311720698257</v>
      </c>
    </row>
    <row r="44" spans="1:7" ht="25.5">
      <c r="A44" s="41"/>
      <c r="B44" s="62"/>
      <c r="C44" s="42" t="s">
        <v>308</v>
      </c>
      <c r="D44" s="43" t="s">
        <v>309</v>
      </c>
      <c r="E44" s="47">
        <v>610000</v>
      </c>
      <c r="F44" s="47">
        <v>695600</v>
      </c>
      <c r="G44" s="46">
        <f t="shared" si="1"/>
        <v>0.8769407705577918</v>
      </c>
    </row>
    <row r="45" spans="1:7" ht="25.5">
      <c r="A45" s="41"/>
      <c r="B45" s="62"/>
      <c r="C45" s="42" t="s">
        <v>304</v>
      </c>
      <c r="D45" s="43" t="s">
        <v>305</v>
      </c>
      <c r="E45" s="47">
        <v>73000</v>
      </c>
      <c r="F45" s="47">
        <v>115260</v>
      </c>
      <c r="G45" s="46">
        <f t="shared" si="1"/>
        <v>0.6333506854069061</v>
      </c>
    </row>
    <row r="46" spans="1:7" ht="25.5">
      <c r="A46" s="41"/>
      <c r="B46" s="62"/>
      <c r="C46" s="42" t="s">
        <v>319</v>
      </c>
      <c r="D46" s="43" t="s">
        <v>320</v>
      </c>
      <c r="E46" s="47">
        <v>745000</v>
      </c>
      <c r="F46" s="47">
        <v>708000</v>
      </c>
      <c r="G46" s="46">
        <f t="shared" si="1"/>
        <v>1.0522598870056497</v>
      </c>
    </row>
    <row r="47" spans="1:7" ht="25.5">
      <c r="A47" s="41"/>
      <c r="B47" s="62"/>
      <c r="C47" s="42" t="s">
        <v>293</v>
      </c>
      <c r="D47" s="43" t="s">
        <v>294</v>
      </c>
      <c r="E47" s="47">
        <v>3000</v>
      </c>
      <c r="F47" s="47">
        <v>3000</v>
      </c>
      <c r="G47" s="46">
        <f t="shared" si="1"/>
        <v>1</v>
      </c>
    </row>
    <row r="48" spans="1:7" ht="25.5">
      <c r="A48" s="41"/>
      <c r="B48" s="62"/>
      <c r="C48" s="42" t="s">
        <v>321</v>
      </c>
      <c r="D48" s="43" t="s">
        <v>322</v>
      </c>
      <c r="E48" s="47">
        <v>95000</v>
      </c>
      <c r="F48" s="47">
        <v>63400</v>
      </c>
      <c r="G48" s="46">
        <f t="shared" si="1"/>
        <v>1.498422712933754</v>
      </c>
    </row>
    <row r="49" spans="1:7" ht="25.5">
      <c r="A49" s="41"/>
      <c r="B49" s="63"/>
      <c r="C49" s="42" t="s">
        <v>281</v>
      </c>
      <c r="D49" s="43" t="s">
        <v>282</v>
      </c>
      <c r="E49" s="47">
        <v>0</v>
      </c>
      <c r="F49" s="47">
        <v>57000</v>
      </c>
      <c r="G49" s="46">
        <f t="shared" si="1"/>
        <v>0</v>
      </c>
    </row>
    <row r="50" spans="1:7" ht="12.75">
      <c r="A50" s="19" t="s">
        <v>141</v>
      </c>
      <c r="B50" s="53"/>
      <c r="C50" s="19"/>
      <c r="D50" s="38" t="s">
        <v>57</v>
      </c>
      <c r="E50" s="39">
        <f>E51+E54+E56</f>
        <v>20000</v>
      </c>
      <c r="F50" s="39">
        <f>F51+F54+F56</f>
        <v>979635</v>
      </c>
      <c r="G50" s="40">
        <f>(E50/F50)</f>
        <v>0.02041576709692896</v>
      </c>
    </row>
    <row r="51" spans="1:7" ht="12.75">
      <c r="A51" s="41"/>
      <c r="B51" s="60" t="s">
        <v>242</v>
      </c>
      <c r="C51" s="42"/>
      <c r="D51" s="43" t="s">
        <v>86</v>
      </c>
      <c r="E51" s="47">
        <f>E52+E53</f>
        <v>10000</v>
      </c>
      <c r="F51" s="47">
        <f>F52+F53</f>
        <v>26000</v>
      </c>
      <c r="G51" s="45">
        <f>E51/F51</f>
        <v>0.38461538461538464</v>
      </c>
    </row>
    <row r="52" spans="1:7" ht="25.5">
      <c r="A52" s="41"/>
      <c r="B52" s="61"/>
      <c r="C52" s="42" t="s">
        <v>323</v>
      </c>
      <c r="D52" s="43" t="s">
        <v>324</v>
      </c>
      <c r="E52" s="47">
        <v>0</v>
      </c>
      <c r="F52" s="47">
        <v>1000</v>
      </c>
      <c r="G52" s="46">
        <f aca="true" t="shared" si="2" ref="G52:G60">(E52/F52)</f>
        <v>0</v>
      </c>
    </row>
    <row r="53" spans="1:7" ht="25.5">
      <c r="A53" s="41"/>
      <c r="B53" s="63"/>
      <c r="C53" s="42" t="s">
        <v>304</v>
      </c>
      <c r="D53" s="43" t="s">
        <v>305</v>
      </c>
      <c r="E53" s="47">
        <v>10000</v>
      </c>
      <c r="F53" s="47">
        <v>25000</v>
      </c>
      <c r="G53" s="46">
        <f t="shared" si="2"/>
        <v>0.4</v>
      </c>
    </row>
    <row r="54" spans="1:7" ht="12.75">
      <c r="A54" s="41"/>
      <c r="B54" s="60" t="s">
        <v>243</v>
      </c>
      <c r="C54" s="42"/>
      <c r="D54" s="43" t="s">
        <v>85</v>
      </c>
      <c r="E54" s="47">
        <f>E55</f>
        <v>10000</v>
      </c>
      <c r="F54" s="47">
        <f>F55</f>
        <v>10000</v>
      </c>
      <c r="G54" s="45">
        <f>E54/F54</f>
        <v>1</v>
      </c>
    </row>
    <row r="55" spans="1:7" ht="25.5">
      <c r="A55" s="41"/>
      <c r="B55" s="60"/>
      <c r="C55" s="42" t="s">
        <v>304</v>
      </c>
      <c r="D55" s="43" t="s">
        <v>305</v>
      </c>
      <c r="E55" s="47">
        <v>10000</v>
      </c>
      <c r="F55" s="47">
        <v>10000</v>
      </c>
      <c r="G55" s="46">
        <f t="shared" si="2"/>
        <v>1</v>
      </c>
    </row>
    <row r="56" spans="1:7" ht="12.75">
      <c r="A56" s="41"/>
      <c r="B56" s="60" t="s">
        <v>244</v>
      </c>
      <c r="C56" s="42"/>
      <c r="D56" s="43" t="s">
        <v>0</v>
      </c>
      <c r="E56" s="47">
        <f>E57+E58+E59+E60</f>
        <v>0</v>
      </c>
      <c r="F56" s="47">
        <f>F57+F58+F59+F60</f>
        <v>943635</v>
      </c>
      <c r="G56" s="45">
        <f>E56/F56</f>
        <v>0</v>
      </c>
    </row>
    <row r="57" spans="1:7" ht="25.5">
      <c r="A57" s="41"/>
      <c r="B57" s="61"/>
      <c r="C57" s="42" t="s">
        <v>304</v>
      </c>
      <c r="D57" s="43" t="s">
        <v>305</v>
      </c>
      <c r="E57" s="47">
        <v>0</v>
      </c>
      <c r="F57" s="47">
        <v>22500</v>
      </c>
      <c r="G57" s="46">
        <f t="shared" si="2"/>
        <v>0</v>
      </c>
    </row>
    <row r="58" spans="1:7" ht="25.5">
      <c r="A58" s="41"/>
      <c r="B58" s="62"/>
      <c r="C58" s="42" t="s">
        <v>281</v>
      </c>
      <c r="D58" s="43" t="s">
        <v>282</v>
      </c>
      <c r="E58" s="47">
        <v>0</v>
      </c>
      <c r="F58" s="47">
        <v>30000</v>
      </c>
      <c r="G58" s="46">
        <f t="shared" si="2"/>
        <v>0</v>
      </c>
    </row>
    <row r="59" spans="1:7" ht="25.5">
      <c r="A59" s="41"/>
      <c r="B59" s="62"/>
      <c r="C59" s="42" t="s">
        <v>325</v>
      </c>
      <c r="D59" s="43" t="s">
        <v>282</v>
      </c>
      <c r="E59" s="47">
        <v>0</v>
      </c>
      <c r="F59" s="47">
        <v>536130</v>
      </c>
      <c r="G59" s="46">
        <f t="shared" si="2"/>
        <v>0</v>
      </c>
    </row>
    <row r="60" spans="1:7" ht="25.5">
      <c r="A60" s="41"/>
      <c r="B60" s="63"/>
      <c r="C60" s="42" t="s">
        <v>326</v>
      </c>
      <c r="D60" s="43" t="s">
        <v>282</v>
      </c>
      <c r="E60" s="47">
        <v>0</v>
      </c>
      <c r="F60" s="47">
        <v>355005</v>
      </c>
      <c r="G60" s="46">
        <f t="shared" si="2"/>
        <v>0</v>
      </c>
    </row>
    <row r="61" spans="1:7" ht="12.75">
      <c r="A61" s="19" t="s">
        <v>143</v>
      </c>
      <c r="B61" s="53"/>
      <c r="C61" s="19"/>
      <c r="D61" s="38" t="s">
        <v>55</v>
      </c>
      <c r="E61" s="39">
        <f>E62+E67+E69+E75+E99+E107</f>
        <v>3460550.33</v>
      </c>
      <c r="F61" s="39">
        <f>F62+F67+F69+F75+F99+F107</f>
        <v>3749395</v>
      </c>
      <c r="G61" s="40">
        <f>(E61/F61)</f>
        <v>0.9229623259219154</v>
      </c>
    </row>
    <row r="62" spans="1:7" ht="12.75">
      <c r="A62" s="41"/>
      <c r="B62" s="60" t="s">
        <v>144</v>
      </c>
      <c r="C62" s="42"/>
      <c r="D62" s="43" t="s">
        <v>54</v>
      </c>
      <c r="E62" s="47">
        <f>E63+E64+E65+E66</f>
        <v>114411</v>
      </c>
      <c r="F62" s="47">
        <f>F63+F64+F65+F66</f>
        <v>107049</v>
      </c>
      <c r="G62" s="45">
        <f>E62/F62</f>
        <v>1.0687722444861698</v>
      </c>
    </row>
    <row r="63" spans="1:7" ht="25.5">
      <c r="A63" s="41"/>
      <c r="B63" s="61"/>
      <c r="C63" s="42" t="s">
        <v>285</v>
      </c>
      <c r="D63" s="43" t="s">
        <v>286</v>
      </c>
      <c r="E63" s="47">
        <v>82056</v>
      </c>
      <c r="F63" s="47">
        <v>76451</v>
      </c>
      <c r="G63" s="46">
        <f aca="true" t="shared" si="3" ref="G63:G115">(E63/F63)</f>
        <v>1.073314933748414</v>
      </c>
    </row>
    <row r="64" spans="1:7" ht="25.5">
      <c r="A64" s="41"/>
      <c r="B64" s="62"/>
      <c r="C64" s="42" t="s">
        <v>327</v>
      </c>
      <c r="D64" s="43" t="s">
        <v>328</v>
      </c>
      <c r="E64" s="47">
        <v>13500</v>
      </c>
      <c r="F64" s="47">
        <v>13029</v>
      </c>
      <c r="G64" s="46">
        <f t="shared" si="3"/>
        <v>1.036150126640571</v>
      </c>
    </row>
    <row r="65" spans="1:7" ht="25.5">
      <c r="A65" s="41"/>
      <c r="B65" s="62"/>
      <c r="C65" s="42" t="s">
        <v>287</v>
      </c>
      <c r="D65" s="43" t="s">
        <v>288</v>
      </c>
      <c r="E65" s="47">
        <v>16503</v>
      </c>
      <c r="F65" s="47">
        <v>15377</v>
      </c>
      <c r="G65" s="46">
        <f t="shared" si="3"/>
        <v>1.073226246992261</v>
      </c>
    </row>
    <row r="66" spans="1:7" ht="25.5">
      <c r="A66" s="41"/>
      <c r="B66" s="63"/>
      <c r="C66" s="42" t="s">
        <v>289</v>
      </c>
      <c r="D66" s="43" t="s">
        <v>290</v>
      </c>
      <c r="E66" s="47">
        <v>2352</v>
      </c>
      <c r="F66" s="47">
        <v>2192</v>
      </c>
      <c r="G66" s="46">
        <f t="shared" si="3"/>
        <v>1.072992700729927</v>
      </c>
    </row>
    <row r="67" spans="1:7" ht="12.75">
      <c r="A67" s="41"/>
      <c r="B67" s="60" t="s">
        <v>245</v>
      </c>
      <c r="C67" s="42"/>
      <c r="D67" s="43" t="s">
        <v>84</v>
      </c>
      <c r="E67" s="47">
        <f>E68</f>
        <v>0</v>
      </c>
      <c r="F67" s="47">
        <f>F68</f>
        <v>9500</v>
      </c>
      <c r="G67" s="45">
        <f>E67/F67</f>
        <v>0</v>
      </c>
    </row>
    <row r="68" spans="1:7" ht="51">
      <c r="A68" s="41"/>
      <c r="B68" s="60"/>
      <c r="C68" s="42" t="s">
        <v>219</v>
      </c>
      <c r="D68" s="43" t="s">
        <v>303</v>
      </c>
      <c r="E68" s="47">
        <v>0</v>
      </c>
      <c r="F68" s="47">
        <v>9500</v>
      </c>
      <c r="G68" s="46">
        <f t="shared" si="3"/>
        <v>0</v>
      </c>
    </row>
    <row r="69" spans="1:7" ht="12.75">
      <c r="A69" s="41"/>
      <c r="B69" s="60" t="s">
        <v>246</v>
      </c>
      <c r="C69" s="42"/>
      <c r="D69" s="43" t="s">
        <v>83</v>
      </c>
      <c r="E69" s="47">
        <f>E70+E71+E72+E73+E74</f>
        <v>130700</v>
      </c>
      <c r="F69" s="47">
        <f>F70+F71+F72+F73+F74</f>
        <v>119000</v>
      </c>
      <c r="G69" s="45">
        <f>E69/F69</f>
        <v>1.0983193277310925</v>
      </c>
    </row>
    <row r="70" spans="1:7" ht="25.5">
      <c r="A70" s="41"/>
      <c r="B70" s="61"/>
      <c r="C70" s="42" t="s">
        <v>323</v>
      </c>
      <c r="D70" s="43" t="s">
        <v>324</v>
      </c>
      <c r="E70" s="47">
        <v>118000</v>
      </c>
      <c r="F70" s="47">
        <v>113000</v>
      </c>
      <c r="G70" s="46">
        <f t="shared" si="3"/>
        <v>1.0442477876106195</v>
      </c>
    </row>
    <row r="71" spans="1:7" ht="25.5">
      <c r="A71" s="41"/>
      <c r="B71" s="62"/>
      <c r="C71" s="42" t="s">
        <v>291</v>
      </c>
      <c r="D71" s="43" t="s">
        <v>292</v>
      </c>
      <c r="E71" s="47">
        <v>4800</v>
      </c>
      <c r="F71" s="47">
        <v>1600</v>
      </c>
      <c r="G71" s="46">
        <f t="shared" si="3"/>
        <v>3</v>
      </c>
    </row>
    <row r="72" spans="1:7" ht="25.5">
      <c r="A72" s="41"/>
      <c r="B72" s="62"/>
      <c r="C72" s="42" t="s">
        <v>304</v>
      </c>
      <c r="D72" s="43" t="s">
        <v>305</v>
      </c>
      <c r="E72" s="47">
        <v>6500</v>
      </c>
      <c r="F72" s="47">
        <v>3000</v>
      </c>
      <c r="G72" s="46">
        <f t="shared" si="3"/>
        <v>2.1666666666666665</v>
      </c>
    </row>
    <row r="73" spans="1:7" ht="25.5">
      <c r="A73" s="41"/>
      <c r="B73" s="62"/>
      <c r="C73" s="42" t="s">
        <v>329</v>
      </c>
      <c r="D73" s="43" t="s">
        <v>330</v>
      </c>
      <c r="E73" s="47">
        <v>800</v>
      </c>
      <c r="F73" s="47">
        <v>800</v>
      </c>
      <c r="G73" s="46">
        <f t="shared" si="3"/>
        <v>1</v>
      </c>
    </row>
    <row r="74" spans="1:7" ht="25.5">
      <c r="A74" s="41"/>
      <c r="B74" s="63"/>
      <c r="C74" s="42" t="s">
        <v>331</v>
      </c>
      <c r="D74" s="43" t="s">
        <v>332</v>
      </c>
      <c r="E74" s="47">
        <v>600</v>
      </c>
      <c r="F74" s="47">
        <v>600</v>
      </c>
      <c r="G74" s="46">
        <f t="shared" si="3"/>
        <v>1</v>
      </c>
    </row>
    <row r="75" spans="1:7" ht="12.75">
      <c r="A75" s="41"/>
      <c r="B75" s="60" t="s">
        <v>145</v>
      </c>
      <c r="C75" s="42"/>
      <c r="D75" s="43" t="s">
        <v>53</v>
      </c>
      <c r="E75" s="47">
        <f>E76+E77+E78+E79+E80+E81+E82+E83+E84+E85+E86+E87+E88+E89+E90+E91+E92+E93+E94+E95+E96+E97+E98</f>
        <v>3111136.33</v>
      </c>
      <c r="F75" s="47">
        <f>F76+F77+F78+F79+F80+F81+F82+F83+F84+F85+F86+F87+F88+F89+F90+F91+F92+F93+F94+F95+F96+F97+F98</f>
        <v>3226416</v>
      </c>
      <c r="G75" s="45">
        <f>E75/F75</f>
        <v>0.9642700538306281</v>
      </c>
    </row>
    <row r="76" spans="1:7" ht="25.5">
      <c r="A76" s="41"/>
      <c r="B76" s="61"/>
      <c r="C76" s="42" t="s">
        <v>317</v>
      </c>
      <c r="D76" s="43" t="s">
        <v>318</v>
      </c>
      <c r="E76" s="47">
        <v>30500.33</v>
      </c>
      <c r="F76" s="47">
        <v>31100</v>
      </c>
      <c r="G76" s="46">
        <f t="shared" si="3"/>
        <v>0.9807180064308683</v>
      </c>
    </row>
    <row r="77" spans="1:7" ht="25.5">
      <c r="A77" s="41"/>
      <c r="B77" s="62"/>
      <c r="C77" s="42" t="s">
        <v>285</v>
      </c>
      <c r="D77" s="43" t="s">
        <v>286</v>
      </c>
      <c r="E77" s="47">
        <v>1800000</v>
      </c>
      <c r="F77" s="47">
        <v>1762792</v>
      </c>
      <c r="G77" s="46">
        <f t="shared" si="3"/>
        <v>1.0211074250393695</v>
      </c>
    </row>
    <row r="78" spans="1:7" ht="25.5">
      <c r="A78" s="41"/>
      <c r="B78" s="62"/>
      <c r="C78" s="42" t="s">
        <v>327</v>
      </c>
      <c r="D78" s="43" t="s">
        <v>328</v>
      </c>
      <c r="E78" s="47">
        <v>153000</v>
      </c>
      <c r="F78" s="47">
        <v>159447</v>
      </c>
      <c r="G78" s="46">
        <f t="shared" si="3"/>
        <v>0.9595665017215752</v>
      </c>
    </row>
    <row r="79" spans="1:7" ht="25.5">
      <c r="A79" s="41"/>
      <c r="B79" s="62"/>
      <c r="C79" s="42" t="s">
        <v>333</v>
      </c>
      <c r="D79" s="43" t="s">
        <v>334</v>
      </c>
      <c r="E79" s="47">
        <v>24000</v>
      </c>
      <c r="F79" s="47">
        <v>24000</v>
      </c>
      <c r="G79" s="46">
        <f t="shared" si="3"/>
        <v>1</v>
      </c>
    </row>
    <row r="80" spans="1:7" ht="25.5">
      <c r="A80" s="41"/>
      <c r="B80" s="62"/>
      <c r="C80" s="42" t="s">
        <v>287</v>
      </c>
      <c r="D80" s="43" t="s">
        <v>288</v>
      </c>
      <c r="E80" s="47">
        <v>309420</v>
      </c>
      <c r="F80" s="47">
        <v>327187</v>
      </c>
      <c r="G80" s="46">
        <f t="shared" si="3"/>
        <v>0.9456977202639469</v>
      </c>
    </row>
    <row r="81" spans="1:7" ht="25.5">
      <c r="A81" s="41"/>
      <c r="B81" s="62"/>
      <c r="C81" s="42" t="s">
        <v>289</v>
      </c>
      <c r="D81" s="43" t="s">
        <v>290</v>
      </c>
      <c r="E81" s="47">
        <v>44100</v>
      </c>
      <c r="F81" s="47">
        <v>50820</v>
      </c>
      <c r="G81" s="46">
        <f t="shared" si="3"/>
        <v>0.8677685950413223</v>
      </c>
    </row>
    <row r="82" spans="1:7" ht="25.5">
      <c r="A82" s="41"/>
      <c r="B82" s="62"/>
      <c r="C82" s="42" t="s">
        <v>335</v>
      </c>
      <c r="D82" s="43" t="s">
        <v>336</v>
      </c>
      <c r="E82" s="47">
        <v>60000</v>
      </c>
      <c r="F82" s="47">
        <v>80000</v>
      </c>
      <c r="G82" s="46">
        <f t="shared" si="3"/>
        <v>0.75</v>
      </c>
    </row>
    <row r="83" spans="1:7" ht="25.5">
      <c r="A83" s="41"/>
      <c r="B83" s="62"/>
      <c r="C83" s="42" t="s">
        <v>337</v>
      </c>
      <c r="D83" s="43" t="s">
        <v>338</v>
      </c>
      <c r="E83" s="47">
        <v>46300</v>
      </c>
      <c r="F83" s="47">
        <v>42150</v>
      </c>
      <c r="G83" s="46">
        <f t="shared" si="3"/>
        <v>1.0984578884934757</v>
      </c>
    </row>
    <row r="84" spans="1:7" ht="25.5">
      <c r="A84" s="41"/>
      <c r="B84" s="62"/>
      <c r="C84" s="42" t="s">
        <v>291</v>
      </c>
      <c r="D84" s="43" t="s">
        <v>292</v>
      </c>
      <c r="E84" s="47">
        <v>142500</v>
      </c>
      <c r="F84" s="47">
        <v>117000</v>
      </c>
      <c r="G84" s="46">
        <f t="shared" si="3"/>
        <v>1.2179487179487178</v>
      </c>
    </row>
    <row r="85" spans="1:7" ht="25.5">
      <c r="A85" s="41"/>
      <c r="B85" s="62"/>
      <c r="C85" s="42" t="s">
        <v>313</v>
      </c>
      <c r="D85" s="43" t="s">
        <v>314</v>
      </c>
      <c r="E85" s="47">
        <v>94400</v>
      </c>
      <c r="F85" s="47">
        <v>88100</v>
      </c>
      <c r="G85" s="46">
        <f t="shared" si="3"/>
        <v>1.0715096481271282</v>
      </c>
    </row>
    <row r="86" spans="1:7" ht="25.5">
      <c r="A86" s="41"/>
      <c r="B86" s="62"/>
      <c r="C86" s="42" t="s">
        <v>308</v>
      </c>
      <c r="D86" s="43" t="s">
        <v>309</v>
      </c>
      <c r="E86" s="47">
        <v>46581</v>
      </c>
      <c r="F86" s="47">
        <v>154300</v>
      </c>
      <c r="G86" s="46">
        <f t="shared" si="3"/>
        <v>0.3018859364873623</v>
      </c>
    </row>
    <row r="87" spans="1:7" ht="25.5">
      <c r="A87" s="41"/>
      <c r="B87" s="62"/>
      <c r="C87" s="42" t="s">
        <v>339</v>
      </c>
      <c r="D87" s="43" t="s">
        <v>340</v>
      </c>
      <c r="E87" s="47">
        <v>6000</v>
      </c>
      <c r="F87" s="47">
        <v>11700</v>
      </c>
      <c r="G87" s="46">
        <f t="shared" si="3"/>
        <v>0.5128205128205128</v>
      </c>
    </row>
    <row r="88" spans="1:7" ht="25.5">
      <c r="A88" s="41"/>
      <c r="B88" s="62"/>
      <c r="C88" s="42" t="s">
        <v>304</v>
      </c>
      <c r="D88" s="43" t="s">
        <v>305</v>
      </c>
      <c r="E88" s="47">
        <v>143467</v>
      </c>
      <c r="F88" s="47">
        <v>141763</v>
      </c>
      <c r="G88" s="46">
        <f t="shared" si="3"/>
        <v>1.0120200616521942</v>
      </c>
    </row>
    <row r="89" spans="1:7" ht="25.5">
      <c r="A89" s="41"/>
      <c r="B89" s="62"/>
      <c r="C89" s="42" t="s">
        <v>341</v>
      </c>
      <c r="D89" s="43" t="s">
        <v>342</v>
      </c>
      <c r="E89" s="47">
        <v>3150</v>
      </c>
      <c r="F89" s="47">
        <v>18400</v>
      </c>
      <c r="G89" s="46">
        <f t="shared" si="3"/>
        <v>0.17119565217391305</v>
      </c>
    </row>
    <row r="90" spans="1:7" ht="38.25">
      <c r="A90" s="41"/>
      <c r="B90" s="62"/>
      <c r="C90" s="42" t="s">
        <v>343</v>
      </c>
      <c r="D90" s="43" t="s">
        <v>344</v>
      </c>
      <c r="E90" s="47">
        <v>12000</v>
      </c>
      <c r="F90" s="47">
        <v>14200</v>
      </c>
      <c r="G90" s="46">
        <f t="shared" si="3"/>
        <v>0.8450704225352113</v>
      </c>
    </row>
    <row r="91" spans="1:7" ht="38.25">
      <c r="A91" s="41"/>
      <c r="B91" s="62"/>
      <c r="C91" s="42" t="s">
        <v>315</v>
      </c>
      <c r="D91" s="43" t="s">
        <v>316</v>
      </c>
      <c r="E91" s="47">
        <v>8500</v>
      </c>
      <c r="F91" s="47">
        <v>19000</v>
      </c>
      <c r="G91" s="46">
        <f t="shared" si="3"/>
        <v>0.4473684210526316</v>
      </c>
    </row>
    <row r="92" spans="1:7" ht="25.5">
      <c r="A92" s="41"/>
      <c r="B92" s="62"/>
      <c r="C92" s="42" t="s">
        <v>319</v>
      </c>
      <c r="D92" s="43" t="s">
        <v>320</v>
      </c>
      <c r="E92" s="47">
        <v>17712</v>
      </c>
      <c r="F92" s="47">
        <v>17712</v>
      </c>
      <c r="G92" s="46">
        <f t="shared" si="3"/>
        <v>1</v>
      </c>
    </row>
    <row r="93" spans="1:7" ht="25.5">
      <c r="A93" s="41"/>
      <c r="B93" s="62"/>
      <c r="C93" s="42" t="s">
        <v>329</v>
      </c>
      <c r="D93" s="43" t="s">
        <v>330</v>
      </c>
      <c r="E93" s="47">
        <v>50000</v>
      </c>
      <c r="F93" s="47">
        <v>45000</v>
      </c>
      <c r="G93" s="46">
        <f t="shared" si="3"/>
        <v>1.1111111111111112</v>
      </c>
    </row>
    <row r="94" spans="1:7" ht="25.5">
      <c r="A94" s="41"/>
      <c r="B94" s="62"/>
      <c r="C94" s="42" t="s">
        <v>331</v>
      </c>
      <c r="D94" s="43" t="s">
        <v>332</v>
      </c>
      <c r="E94" s="47">
        <v>3000</v>
      </c>
      <c r="F94" s="47">
        <v>2500</v>
      </c>
      <c r="G94" s="46">
        <f t="shared" si="3"/>
        <v>1.2</v>
      </c>
    </row>
    <row r="95" spans="1:7" ht="25.5">
      <c r="A95" s="41"/>
      <c r="B95" s="62"/>
      <c r="C95" s="42" t="s">
        <v>293</v>
      </c>
      <c r="D95" s="43" t="s">
        <v>294</v>
      </c>
      <c r="E95" s="47">
        <v>5000</v>
      </c>
      <c r="F95" s="47">
        <v>5000</v>
      </c>
      <c r="G95" s="46">
        <f t="shared" si="3"/>
        <v>1</v>
      </c>
    </row>
    <row r="96" spans="1:7" ht="25.5">
      <c r="A96" s="41"/>
      <c r="B96" s="62"/>
      <c r="C96" s="42" t="s">
        <v>345</v>
      </c>
      <c r="D96" s="43" t="s">
        <v>346</v>
      </c>
      <c r="E96" s="47">
        <v>68006</v>
      </c>
      <c r="F96" s="47">
        <v>70745</v>
      </c>
      <c r="G96" s="46">
        <f t="shared" si="3"/>
        <v>0.961283482931656</v>
      </c>
    </row>
    <row r="97" spans="1:7" ht="25.5">
      <c r="A97" s="41"/>
      <c r="B97" s="62"/>
      <c r="C97" s="42" t="s">
        <v>310</v>
      </c>
      <c r="D97" s="43" t="s">
        <v>311</v>
      </c>
      <c r="E97" s="47">
        <v>25000</v>
      </c>
      <c r="F97" s="47">
        <v>25000</v>
      </c>
      <c r="G97" s="46">
        <f t="shared" si="3"/>
        <v>1</v>
      </c>
    </row>
    <row r="98" spans="1:7" ht="25.5">
      <c r="A98" s="41"/>
      <c r="B98" s="63"/>
      <c r="C98" s="42" t="s">
        <v>347</v>
      </c>
      <c r="D98" s="43" t="s">
        <v>348</v>
      </c>
      <c r="E98" s="47">
        <v>18500</v>
      </c>
      <c r="F98" s="47">
        <v>18500</v>
      </c>
      <c r="G98" s="46">
        <f t="shared" si="3"/>
        <v>1</v>
      </c>
    </row>
    <row r="99" spans="1:7" ht="12.75">
      <c r="A99" s="41"/>
      <c r="B99" s="60" t="s">
        <v>247</v>
      </c>
      <c r="C99" s="42"/>
      <c r="D99" s="43" t="s">
        <v>82</v>
      </c>
      <c r="E99" s="47">
        <f>E100+E101+E102+E103+E104+E105+E106</f>
        <v>0</v>
      </c>
      <c r="F99" s="47">
        <f>F100+F101+F102+F103+F104+F105+F106</f>
        <v>160259</v>
      </c>
      <c r="G99" s="45">
        <f>E99/F99</f>
        <v>0</v>
      </c>
    </row>
    <row r="100" spans="1:7" ht="25.5">
      <c r="A100" s="41"/>
      <c r="B100" s="61"/>
      <c r="C100" s="42" t="s">
        <v>337</v>
      </c>
      <c r="D100" s="43" t="s">
        <v>338</v>
      </c>
      <c r="E100" s="47">
        <v>0</v>
      </c>
      <c r="F100" s="47">
        <v>10000</v>
      </c>
      <c r="G100" s="46">
        <f t="shared" si="3"/>
        <v>0</v>
      </c>
    </row>
    <row r="101" spans="1:7" ht="25.5">
      <c r="A101" s="41"/>
      <c r="B101" s="62"/>
      <c r="C101" s="42" t="s">
        <v>291</v>
      </c>
      <c r="D101" s="43" t="s">
        <v>292</v>
      </c>
      <c r="E101" s="47">
        <v>0</v>
      </c>
      <c r="F101" s="47">
        <v>8800</v>
      </c>
      <c r="G101" s="46">
        <f t="shared" si="3"/>
        <v>0</v>
      </c>
    </row>
    <row r="102" spans="1:7" ht="25.5">
      <c r="A102" s="41"/>
      <c r="B102" s="62"/>
      <c r="C102" s="42" t="s">
        <v>304</v>
      </c>
      <c r="D102" s="43" t="s">
        <v>305</v>
      </c>
      <c r="E102" s="47">
        <v>0</v>
      </c>
      <c r="F102" s="47">
        <v>72000</v>
      </c>
      <c r="G102" s="46">
        <f t="shared" si="3"/>
        <v>0</v>
      </c>
    </row>
    <row r="103" spans="1:7" ht="25.5">
      <c r="A103" s="41"/>
      <c r="B103" s="62"/>
      <c r="C103" s="42" t="s">
        <v>349</v>
      </c>
      <c r="D103" s="43" t="s">
        <v>305</v>
      </c>
      <c r="E103" s="47">
        <v>0</v>
      </c>
      <c r="F103" s="47">
        <v>25000</v>
      </c>
      <c r="G103" s="46">
        <f t="shared" si="3"/>
        <v>0</v>
      </c>
    </row>
    <row r="104" spans="1:7" ht="25.5">
      <c r="A104" s="41"/>
      <c r="B104" s="62"/>
      <c r="C104" s="42" t="s">
        <v>350</v>
      </c>
      <c r="D104" s="43" t="s">
        <v>305</v>
      </c>
      <c r="E104" s="47">
        <v>0</v>
      </c>
      <c r="F104" s="47">
        <v>19647</v>
      </c>
      <c r="G104" s="46">
        <f t="shared" si="3"/>
        <v>0</v>
      </c>
    </row>
    <row r="105" spans="1:7" ht="25.5">
      <c r="A105" s="41"/>
      <c r="B105" s="62"/>
      <c r="C105" s="42" t="s">
        <v>472</v>
      </c>
      <c r="D105" s="43" t="s">
        <v>473</v>
      </c>
      <c r="E105" s="47">
        <v>0</v>
      </c>
      <c r="F105" s="47">
        <v>2500</v>
      </c>
      <c r="G105" s="46">
        <f t="shared" si="3"/>
        <v>0</v>
      </c>
    </row>
    <row r="106" spans="1:7" ht="25.5">
      <c r="A106" s="41"/>
      <c r="B106" s="63"/>
      <c r="C106" s="42" t="s">
        <v>293</v>
      </c>
      <c r="D106" s="43" t="s">
        <v>294</v>
      </c>
      <c r="E106" s="47">
        <v>0</v>
      </c>
      <c r="F106" s="47">
        <v>22312</v>
      </c>
      <c r="G106" s="46">
        <f t="shared" si="3"/>
        <v>0</v>
      </c>
    </row>
    <row r="107" spans="1:7" ht="12.75">
      <c r="A107" s="41"/>
      <c r="B107" s="60" t="s">
        <v>147</v>
      </c>
      <c r="C107" s="42"/>
      <c r="D107" s="43" t="s">
        <v>0</v>
      </c>
      <c r="E107" s="47">
        <f>E108+E109+E110+E111+E112+E113+E114+E115</f>
        <v>104303</v>
      </c>
      <c r="F107" s="47">
        <f>F108+F109+F110+F111+F112+F113+F114+F115</f>
        <v>127171</v>
      </c>
      <c r="G107" s="45">
        <f>E107/F107</f>
        <v>0.8201791288894481</v>
      </c>
    </row>
    <row r="108" spans="1:7" ht="51">
      <c r="A108" s="41"/>
      <c r="B108" s="61"/>
      <c r="C108" s="42" t="s">
        <v>351</v>
      </c>
      <c r="D108" s="43" t="s">
        <v>352</v>
      </c>
      <c r="E108" s="47">
        <v>0</v>
      </c>
      <c r="F108" s="47">
        <v>3334</v>
      </c>
      <c r="G108" s="46">
        <f t="shared" si="3"/>
        <v>0</v>
      </c>
    </row>
    <row r="109" spans="1:7" ht="25.5">
      <c r="A109" s="41"/>
      <c r="B109" s="62"/>
      <c r="C109" s="42" t="s">
        <v>323</v>
      </c>
      <c r="D109" s="43" t="s">
        <v>324</v>
      </c>
      <c r="E109" s="47">
        <v>50400</v>
      </c>
      <c r="F109" s="47">
        <v>50700</v>
      </c>
      <c r="G109" s="46">
        <f t="shared" si="3"/>
        <v>0.9940828402366864</v>
      </c>
    </row>
    <row r="110" spans="1:7" ht="25.5">
      <c r="A110" s="41"/>
      <c r="B110" s="62"/>
      <c r="C110" s="42" t="s">
        <v>291</v>
      </c>
      <c r="D110" s="43" t="s">
        <v>292</v>
      </c>
      <c r="E110" s="47">
        <v>34696</v>
      </c>
      <c r="F110" s="47">
        <v>36896</v>
      </c>
      <c r="G110" s="46">
        <f t="shared" si="3"/>
        <v>0.9403729401561145</v>
      </c>
    </row>
    <row r="111" spans="1:7" ht="25.5">
      <c r="A111" s="41"/>
      <c r="B111" s="62"/>
      <c r="C111" s="42" t="s">
        <v>313</v>
      </c>
      <c r="D111" s="43" t="s">
        <v>314</v>
      </c>
      <c r="E111" s="47">
        <v>5004</v>
      </c>
      <c r="F111" s="47">
        <v>10004</v>
      </c>
      <c r="G111" s="46">
        <f t="shared" si="3"/>
        <v>0.5001999200319872</v>
      </c>
    </row>
    <row r="112" spans="1:7" ht="25.5">
      <c r="A112" s="41"/>
      <c r="B112" s="62"/>
      <c r="C112" s="42" t="s">
        <v>304</v>
      </c>
      <c r="D112" s="43" t="s">
        <v>305</v>
      </c>
      <c r="E112" s="47">
        <v>2872</v>
      </c>
      <c r="F112" s="47">
        <v>2672</v>
      </c>
      <c r="G112" s="46">
        <f t="shared" si="3"/>
        <v>1.0748502994011977</v>
      </c>
    </row>
    <row r="113" spans="1:7" ht="25.5">
      <c r="A113" s="41"/>
      <c r="B113" s="41"/>
      <c r="C113" s="42" t="s">
        <v>325</v>
      </c>
      <c r="D113" s="43" t="s">
        <v>282</v>
      </c>
      <c r="E113" s="47">
        <v>9631</v>
      </c>
      <c r="F113" s="47">
        <v>0</v>
      </c>
      <c r="G113" s="46" t="s">
        <v>273</v>
      </c>
    </row>
    <row r="114" spans="1:7" ht="25.5">
      <c r="A114" s="41"/>
      <c r="B114" s="41"/>
      <c r="C114" s="42" t="s">
        <v>326</v>
      </c>
      <c r="D114" s="43" t="s">
        <v>282</v>
      </c>
      <c r="E114" s="47">
        <v>1700</v>
      </c>
      <c r="F114" s="47">
        <v>0</v>
      </c>
      <c r="G114" s="46" t="s">
        <v>273</v>
      </c>
    </row>
    <row r="115" spans="1:7" ht="51">
      <c r="A115" s="41"/>
      <c r="B115" s="63"/>
      <c r="C115" s="42" t="s">
        <v>474</v>
      </c>
      <c r="D115" s="43" t="s">
        <v>475</v>
      </c>
      <c r="E115" s="47">
        <v>0</v>
      </c>
      <c r="F115" s="47">
        <v>23565</v>
      </c>
      <c r="G115" s="46">
        <f t="shared" si="3"/>
        <v>0</v>
      </c>
    </row>
    <row r="116" spans="1:7" ht="38.25">
      <c r="A116" s="19" t="s">
        <v>148</v>
      </c>
      <c r="B116" s="53"/>
      <c r="C116" s="19"/>
      <c r="D116" s="38" t="s">
        <v>149</v>
      </c>
      <c r="E116" s="39">
        <f>E117</f>
        <v>2302</v>
      </c>
      <c r="F116" s="39">
        <f>F117</f>
        <v>2315</v>
      </c>
      <c r="G116" s="40">
        <f>(E116/F116)</f>
        <v>0.9943844492440604</v>
      </c>
    </row>
    <row r="117" spans="1:7" ht="25.5">
      <c r="A117" s="41"/>
      <c r="B117" s="60" t="s">
        <v>150</v>
      </c>
      <c r="C117" s="42"/>
      <c r="D117" s="43" t="s">
        <v>52</v>
      </c>
      <c r="E117" s="47">
        <f>E118+E119+E120</f>
        <v>2302</v>
      </c>
      <c r="F117" s="47">
        <f>F118+F119+F120</f>
        <v>2315</v>
      </c>
      <c r="G117" s="45">
        <f>E117/F117</f>
        <v>0.9943844492440604</v>
      </c>
    </row>
    <row r="118" spans="1:7" ht="25.5">
      <c r="A118" s="41"/>
      <c r="B118" s="61"/>
      <c r="C118" s="42" t="s">
        <v>287</v>
      </c>
      <c r="D118" s="43" t="s">
        <v>288</v>
      </c>
      <c r="E118" s="47">
        <v>331</v>
      </c>
      <c r="F118" s="47">
        <v>333</v>
      </c>
      <c r="G118" s="46">
        <f>(E118/F118)</f>
        <v>0.993993993993994</v>
      </c>
    </row>
    <row r="119" spans="1:7" ht="25.5">
      <c r="A119" s="41"/>
      <c r="B119" s="62"/>
      <c r="C119" s="42" t="s">
        <v>289</v>
      </c>
      <c r="D119" s="43" t="s">
        <v>290</v>
      </c>
      <c r="E119" s="47">
        <v>48</v>
      </c>
      <c r="F119" s="47">
        <v>48</v>
      </c>
      <c r="G119" s="46">
        <f>(E119/F119)</f>
        <v>1</v>
      </c>
    </row>
    <row r="120" spans="1:7" ht="25.5">
      <c r="A120" s="41"/>
      <c r="B120" s="63"/>
      <c r="C120" s="42" t="s">
        <v>337</v>
      </c>
      <c r="D120" s="43" t="s">
        <v>338</v>
      </c>
      <c r="E120" s="47">
        <v>1923</v>
      </c>
      <c r="F120" s="47">
        <v>1934</v>
      </c>
      <c r="G120" s="46">
        <f>(E120/F120)</f>
        <v>0.9943123061013444</v>
      </c>
    </row>
    <row r="121" spans="1:7" ht="12.75">
      <c r="A121" s="19" t="s">
        <v>151</v>
      </c>
      <c r="B121" s="53"/>
      <c r="C121" s="19"/>
      <c r="D121" s="38" t="s">
        <v>51</v>
      </c>
      <c r="E121" s="39">
        <f>E122</f>
        <v>1400</v>
      </c>
      <c r="F121" s="39">
        <f>F122</f>
        <v>800</v>
      </c>
      <c r="G121" s="40">
        <f>(E121/F121)</f>
        <v>1.75</v>
      </c>
    </row>
    <row r="122" spans="1:7" ht="12.75">
      <c r="A122" s="41"/>
      <c r="B122" s="60" t="s">
        <v>152</v>
      </c>
      <c r="C122" s="42"/>
      <c r="D122" s="43" t="s">
        <v>50</v>
      </c>
      <c r="E122" s="47">
        <f>E123</f>
        <v>1400</v>
      </c>
      <c r="F122" s="47">
        <f>F123</f>
        <v>800</v>
      </c>
      <c r="G122" s="45">
        <f>E122/F122</f>
        <v>1.75</v>
      </c>
    </row>
    <row r="123" spans="1:7" ht="25.5">
      <c r="A123" s="41"/>
      <c r="B123" s="63"/>
      <c r="C123" s="42" t="s">
        <v>347</v>
      </c>
      <c r="D123" s="43" t="s">
        <v>348</v>
      </c>
      <c r="E123" s="47">
        <v>1400</v>
      </c>
      <c r="F123" s="47">
        <v>800</v>
      </c>
      <c r="G123" s="45">
        <f>E123/F123</f>
        <v>1.75</v>
      </c>
    </row>
    <row r="124" spans="1:7" ht="25.5">
      <c r="A124" s="19" t="s">
        <v>153</v>
      </c>
      <c r="B124" s="53"/>
      <c r="C124" s="19"/>
      <c r="D124" s="38" t="s">
        <v>49</v>
      </c>
      <c r="E124" s="39">
        <f>E125+E127+E138+E142+E159</f>
        <v>434806</v>
      </c>
      <c r="F124" s="39">
        <f>F125+F127+F138+F142+F159</f>
        <v>473400</v>
      </c>
      <c r="G124" s="40">
        <f>(E124/F124)</f>
        <v>0.918474862695395</v>
      </c>
    </row>
    <row r="125" spans="1:7" ht="12.75">
      <c r="A125" s="41"/>
      <c r="B125" s="60" t="s">
        <v>248</v>
      </c>
      <c r="C125" s="42"/>
      <c r="D125" s="43" t="s">
        <v>89</v>
      </c>
      <c r="E125" s="47">
        <f>E126</f>
        <v>0</v>
      </c>
      <c r="F125" s="47">
        <f>F126</f>
        <v>12000</v>
      </c>
      <c r="G125" s="45">
        <f>E125/F125</f>
        <v>0</v>
      </c>
    </row>
    <row r="126" spans="1:7" ht="25.5">
      <c r="A126" s="41"/>
      <c r="B126" s="60"/>
      <c r="C126" s="42" t="s">
        <v>353</v>
      </c>
      <c r="D126" s="43" t="s">
        <v>354</v>
      </c>
      <c r="E126" s="47">
        <v>0</v>
      </c>
      <c r="F126" s="47">
        <v>12000</v>
      </c>
      <c r="G126" s="46">
        <f>(E126/F126)</f>
        <v>0</v>
      </c>
    </row>
    <row r="127" spans="1:7" ht="12.75">
      <c r="A127" s="41"/>
      <c r="B127" s="60" t="s">
        <v>154</v>
      </c>
      <c r="C127" s="42"/>
      <c r="D127" s="43" t="s">
        <v>48</v>
      </c>
      <c r="E127" s="47">
        <f>SUM(E128:E137)</f>
        <v>135100</v>
      </c>
      <c r="F127" s="47">
        <f>SUM(F128:F137)</f>
        <v>152600</v>
      </c>
      <c r="G127" s="45">
        <f>E127/F127</f>
        <v>0.8853211009174312</v>
      </c>
    </row>
    <row r="128" spans="1:7" ht="25.5">
      <c r="A128" s="41"/>
      <c r="B128" s="61"/>
      <c r="C128" s="42" t="s">
        <v>317</v>
      </c>
      <c r="D128" s="43" t="s">
        <v>318</v>
      </c>
      <c r="E128" s="47">
        <v>6000</v>
      </c>
      <c r="F128" s="47">
        <v>6000</v>
      </c>
      <c r="G128" s="46">
        <f aca="true" t="shared" si="4" ref="G128:G162">(E128/F128)</f>
        <v>1</v>
      </c>
    </row>
    <row r="129" spans="1:7" ht="25.5">
      <c r="A129" s="41"/>
      <c r="B129" s="62"/>
      <c r="C129" s="42" t="s">
        <v>287</v>
      </c>
      <c r="D129" s="43" t="s">
        <v>288</v>
      </c>
      <c r="E129" s="47">
        <v>3800</v>
      </c>
      <c r="F129" s="47">
        <v>3800</v>
      </c>
      <c r="G129" s="46">
        <f t="shared" si="4"/>
        <v>1</v>
      </c>
    </row>
    <row r="130" spans="1:7" ht="25.5">
      <c r="A130" s="41"/>
      <c r="B130" s="62"/>
      <c r="C130" s="42" t="s">
        <v>337</v>
      </c>
      <c r="D130" s="43" t="s">
        <v>338</v>
      </c>
      <c r="E130" s="47">
        <v>33360</v>
      </c>
      <c r="F130" s="47">
        <v>33360</v>
      </c>
      <c r="G130" s="46">
        <f t="shared" si="4"/>
        <v>1</v>
      </c>
    </row>
    <row r="131" spans="1:7" ht="25.5">
      <c r="A131" s="41"/>
      <c r="B131" s="62"/>
      <c r="C131" s="42" t="s">
        <v>291</v>
      </c>
      <c r="D131" s="43" t="s">
        <v>292</v>
      </c>
      <c r="E131" s="47">
        <v>53620</v>
      </c>
      <c r="F131" s="47">
        <v>50067</v>
      </c>
      <c r="G131" s="46">
        <f t="shared" si="4"/>
        <v>1.070964907024587</v>
      </c>
    </row>
    <row r="132" spans="1:7" ht="25.5">
      <c r="A132" s="41"/>
      <c r="B132" s="62"/>
      <c r="C132" s="42" t="s">
        <v>313</v>
      </c>
      <c r="D132" s="43" t="s">
        <v>314</v>
      </c>
      <c r="E132" s="47">
        <v>18000</v>
      </c>
      <c r="F132" s="47">
        <v>18000</v>
      </c>
      <c r="G132" s="46">
        <f t="shared" si="4"/>
        <v>1</v>
      </c>
    </row>
    <row r="133" spans="1:7" ht="25.5">
      <c r="A133" s="41"/>
      <c r="B133" s="62"/>
      <c r="C133" s="42" t="s">
        <v>339</v>
      </c>
      <c r="D133" s="43" t="s">
        <v>340</v>
      </c>
      <c r="E133" s="47">
        <v>4480</v>
      </c>
      <c r="F133" s="47">
        <v>4480</v>
      </c>
      <c r="G133" s="46">
        <f t="shared" si="4"/>
        <v>1</v>
      </c>
    </row>
    <row r="134" spans="1:7" ht="25.5">
      <c r="A134" s="41"/>
      <c r="B134" s="62"/>
      <c r="C134" s="42" t="s">
        <v>304</v>
      </c>
      <c r="D134" s="43" t="s">
        <v>305</v>
      </c>
      <c r="E134" s="47">
        <v>2200</v>
      </c>
      <c r="F134" s="47">
        <v>1900</v>
      </c>
      <c r="G134" s="46">
        <f t="shared" si="4"/>
        <v>1.1578947368421053</v>
      </c>
    </row>
    <row r="135" spans="1:7" ht="38.25">
      <c r="A135" s="41"/>
      <c r="B135" s="62"/>
      <c r="C135" s="42" t="s">
        <v>343</v>
      </c>
      <c r="D135" s="43" t="s">
        <v>344</v>
      </c>
      <c r="E135" s="47">
        <v>840</v>
      </c>
      <c r="F135" s="47">
        <v>840</v>
      </c>
      <c r="G135" s="46">
        <f t="shared" si="4"/>
        <v>1</v>
      </c>
    </row>
    <row r="136" spans="1:7" ht="25.5">
      <c r="A136" s="41"/>
      <c r="B136" s="62"/>
      <c r="C136" s="42" t="s">
        <v>293</v>
      </c>
      <c r="D136" s="43" t="s">
        <v>294</v>
      </c>
      <c r="E136" s="47">
        <v>12800</v>
      </c>
      <c r="F136" s="47">
        <v>12753</v>
      </c>
      <c r="G136" s="46">
        <f t="shared" si="4"/>
        <v>1.0036854073551322</v>
      </c>
    </row>
    <row r="137" spans="1:7" ht="25.5">
      <c r="A137" s="41"/>
      <c r="B137" s="63"/>
      <c r="C137" s="42" t="s">
        <v>355</v>
      </c>
      <c r="D137" s="43" t="s">
        <v>356</v>
      </c>
      <c r="E137" s="47">
        <v>0</v>
      </c>
      <c r="F137" s="47">
        <v>21400</v>
      </c>
      <c r="G137" s="46">
        <f t="shared" si="4"/>
        <v>0</v>
      </c>
    </row>
    <row r="138" spans="1:7" ht="12.75">
      <c r="A138" s="41"/>
      <c r="B138" s="60" t="s">
        <v>249</v>
      </c>
      <c r="C138" s="42"/>
      <c r="D138" s="43" t="s">
        <v>47</v>
      </c>
      <c r="E138" s="47">
        <f>E139+E140+E141</f>
        <v>4000</v>
      </c>
      <c r="F138" s="47">
        <f>F139+F140+F141</f>
        <v>8000</v>
      </c>
      <c r="G138" s="45">
        <f>E138/F138</f>
        <v>0.5</v>
      </c>
    </row>
    <row r="139" spans="1:7" ht="25.5">
      <c r="A139" s="41"/>
      <c r="B139" s="61"/>
      <c r="C139" s="42" t="s">
        <v>291</v>
      </c>
      <c r="D139" s="43" t="s">
        <v>292</v>
      </c>
      <c r="E139" s="47">
        <v>2000</v>
      </c>
      <c r="F139" s="47">
        <v>3000</v>
      </c>
      <c r="G139" s="46">
        <f t="shared" si="4"/>
        <v>0.6666666666666666</v>
      </c>
    </row>
    <row r="140" spans="1:7" ht="25.5">
      <c r="A140" s="41"/>
      <c r="B140" s="62"/>
      <c r="C140" s="42" t="s">
        <v>304</v>
      </c>
      <c r="D140" s="43" t="s">
        <v>305</v>
      </c>
      <c r="E140" s="47">
        <v>1000</v>
      </c>
      <c r="F140" s="47">
        <v>3000</v>
      </c>
      <c r="G140" s="46">
        <f t="shared" si="4"/>
        <v>0.3333333333333333</v>
      </c>
    </row>
    <row r="141" spans="1:7" ht="25.5">
      <c r="A141" s="41"/>
      <c r="B141" s="63"/>
      <c r="C141" s="42" t="s">
        <v>347</v>
      </c>
      <c r="D141" s="43" t="s">
        <v>348</v>
      </c>
      <c r="E141" s="47">
        <v>1000</v>
      </c>
      <c r="F141" s="47">
        <v>2000</v>
      </c>
      <c r="G141" s="46">
        <f t="shared" si="4"/>
        <v>0.5</v>
      </c>
    </row>
    <row r="142" spans="1:7" ht="12.75">
      <c r="A142" s="41"/>
      <c r="B142" s="60" t="s">
        <v>155</v>
      </c>
      <c r="C142" s="42"/>
      <c r="D142" s="43" t="s">
        <v>156</v>
      </c>
      <c r="E142" s="47">
        <f>E143+E144+E145+E146+E147+E148+E149+E150+E151+E152+E153+E154+E155+E156+E157+E158</f>
        <v>290706</v>
      </c>
      <c r="F142" s="47">
        <f>F143+F144+F145+F146+F147+F148+F149+F150+F151+F152+F153+F154+F155+F156+F157+F158</f>
        <v>291800</v>
      </c>
      <c r="G142" s="45">
        <f>E142/F142</f>
        <v>0.9962508567511994</v>
      </c>
    </row>
    <row r="143" spans="1:7" ht="25.5">
      <c r="A143" s="41"/>
      <c r="B143" s="61"/>
      <c r="C143" s="42" t="s">
        <v>317</v>
      </c>
      <c r="D143" s="43" t="s">
        <v>318</v>
      </c>
      <c r="E143" s="47">
        <v>9500</v>
      </c>
      <c r="F143" s="47">
        <v>9500</v>
      </c>
      <c r="G143" s="46">
        <f t="shared" si="4"/>
        <v>1</v>
      </c>
    </row>
    <row r="144" spans="1:7" ht="25.5">
      <c r="A144" s="41"/>
      <c r="B144" s="62"/>
      <c r="C144" s="42" t="s">
        <v>285</v>
      </c>
      <c r="D144" s="43" t="s">
        <v>286</v>
      </c>
      <c r="E144" s="47">
        <v>179540</v>
      </c>
      <c r="F144" s="47">
        <v>179540</v>
      </c>
      <c r="G144" s="46">
        <f t="shared" si="4"/>
        <v>1</v>
      </c>
    </row>
    <row r="145" spans="1:7" ht="25.5">
      <c r="A145" s="41"/>
      <c r="B145" s="62"/>
      <c r="C145" s="42" t="s">
        <v>327</v>
      </c>
      <c r="D145" s="43" t="s">
        <v>328</v>
      </c>
      <c r="E145" s="47">
        <v>16800</v>
      </c>
      <c r="F145" s="47">
        <v>16800</v>
      </c>
      <c r="G145" s="46">
        <f t="shared" si="4"/>
        <v>1</v>
      </c>
    </row>
    <row r="146" spans="1:7" ht="25.5">
      <c r="A146" s="41"/>
      <c r="B146" s="62"/>
      <c r="C146" s="42" t="s">
        <v>287</v>
      </c>
      <c r="D146" s="43" t="s">
        <v>288</v>
      </c>
      <c r="E146" s="47">
        <v>35900</v>
      </c>
      <c r="F146" s="47">
        <v>35900</v>
      </c>
      <c r="G146" s="46">
        <f t="shared" si="4"/>
        <v>1</v>
      </c>
    </row>
    <row r="147" spans="1:7" ht="25.5">
      <c r="A147" s="41"/>
      <c r="B147" s="62"/>
      <c r="C147" s="42" t="s">
        <v>289</v>
      </c>
      <c r="D147" s="43" t="s">
        <v>290</v>
      </c>
      <c r="E147" s="47">
        <v>5791</v>
      </c>
      <c r="F147" s="47">
        <v>5791</v>
      </c>
      <c r="G147" s="46">
        <f t="shared" si="4"/>
        <v>1</v>
      </c>
    </row>
    <row r="148" spans="1:7" ht="25.5">
      <c r="A148" s="41"/>
      <c r="B148" s="62"/>
      <c r="C148" s="42" t="s">
        <v>291</v>
      </c>
      <c r="D148" s="43" t="s">
        <v>292</v>
      </c>
      <c r="E148" s="47">
        <v>11150</v>
      </c>
      <c r="F148" s="47">
        <v>11150</v>
      </c>
      <c r="G148" s="46">
        <f t="shared" si="4"/>
        <v>1</v>
      </c>
    </row>
    <row r="149" spans="1:7" ht="25.5">
      <c r="A149" s="41"/>
      <c r="B149" s="62"/>
      <c r="C149" s="42" t="s">
        <v>313</v>
      </c>
      <c r="D149" s="43" t="s">
        <v>314</v>
      </c>
      <c r="E149" s="47">
        <v>13755</v>
      </c>
      <c r="F149" s="47">
        <v>13755</v>
      </c>
      <c r="G149" s="46">
        <f t="shared" si="4"/>
        <v>1</v>
      </c>
    </row>
    <row r="150" spans="1:7" ht="25.5">
      <c r="A150" s="41"/>
      <c r="B150" s="62"/>
      <c r="C150" s="42" t="s">
        <v>339</v>
      </c>
      <c r="D150" s="43" t="s">
        <v>340</v>
      </c>
      <c r="E150" s="47">
        <v>500</v>
      </c>
      <c r="F150" s="47">
        <v>500</v>
      </c>
      <c r="G150" s="46">
        <f t="shared" si="4"/>
        <v>1</v>
      </c>
    </row>
    <row r="151" spans="1:7" ht="25.5">
      <c r="A151" s="41"/>
      <c r="B151" s="62"/>
      <c r="C151" s="42" t="s">
        <v>304</v>
      </c>
      <c r="D151" s="43" t="s">
        <v>305</v>
      </c>
      <c r="E151" s="47">
        <v>3100</v>
      </c>
      <c r="F151" s="47">
        <v>3100</v>
      </c>
      <c r="G151" s="46">
        <f t="shared" si="4"/>
        <v>1</v>
      </c>
    </row>
    <row r="152" spans="1:7" ht="25.5">
      <c r="A152" s="41"/>
      <c r="B152" s="62"/>
      <c r="C152" s="42" t="s">
        <v>341</v>
      </c>
      <c r="D152" s="43" t="s">
        <v>342</v>
      </c>
      <c r="E152" s="47">
        <v>2500</v>
      </c>
      <c r="F152" s="47">
        <v>2500</v>
      </c>
      <c r="G152" s="46">
        <f t="shared" si="4"/>
        <v>1</v>
      </c>
    </row>
    <row r="153" spans="1:7" ht="38.25">
      <c r="A153" s="41"/>
      <c r="B153" s="62"/>
      <c r="C153" s="42" t="s">
        <v>343</v>
      </c>
      <c r="D153" s="43" t="s">
        <v>344</v>
      </c>
      <c r="E153" s="47">
        <v>2000</v>
      </c>
      <c r="F153" s="47">
        <v>2000</v>
      </c>
      <c r="G153" s="46">
        <f t="shared" si="4"/>
        <v>1</v>
      </c>
    </row>
    <row r="154" spans="1:7" ht="38.25">
      <c r="A154" s="41"/>
      <c r="B154" s="62"/>
      <c r="C154" s="42" t="s">
        <v>315</v>
      </c>
      <c r="D154" s="43" t="s">
        <v>316</v>
      </c>
      <c r="E154" s="47">
        <v>1300</v>
      </c>
      <c r="F154" s="47">
        <v>1300</v>
      </c>
      <c r="G154" s="46">
        <f t="shared" si="4"/>
        <v>1</v>
      </c>
    </row>
    <row r="155" spans="1:7" ht="25.5">
      <c r="A155" s="41"/>
      <c r="B155" s="62"/>
      <c r="C155" s="42" t="s">
        <v>329</v>
      </c>
      <c r="D155" s="43" t="s">
        <v>330</v>
      </c>
      <c r="E155" s="47">
        <v>500</v>
      </c>
      <c r="F155" s="47">
        <v>500</v>
      </c>
      <c r="G155" s="46">
        <f t="shared" si="4"/>
        <v>1</v>
      </c>
    </row>
    <row r="156" spans="1:7" ht="25.5">
      <c r="A156" s="41"/>
      <c r="B156" s="62"/>
      <c r="C156" s="42" t="s">
        <v>293</v>
      </c>
      <c r="D156" s="43" t="s">
        <v>294</v>
      </c>
      <c r="E156" s="47">
        <v>2200</v>
      </c>
      <c r="F156" s="47">
        <v>2200</v>
      </c>
      <c r="G156" s="46">
        <f t="shared" si="4"/>
        <v>1</v>
      </c>
    </row>
    <row r="157" spans="1:7" ht="25.5">
      <c r="A157" s="41"/>
      <c r="B157" s="62"/>
      <c r="C157" s="42" t="s">
        <v>345</v>
      </c>
      <c r="D157" s="43" t="s">
        <v>346</v>
      </c>
      <c r="E157" s="47">
        <v>5470</v>
      </c>
      <c r="F157" s="47">
        <v>6564</v>
      </c>
      <c r="G157" s="46">
        <f t="shared" si="4"/>
        <v>0.8333333333333334</v>
      </c>
    </row>
    <row r="158" spans="1:7" ht="25.5">
      <c r="A158" s="41"/>
      <c r="B158" s="63"/>
      <c r="C158" s="42" t="s">
        <v>347</v>
      </c>
      <c r="D158" s="43" t="s">
        <v>348</v>
      </c>
      <c r="E158" s="47">
        <v>700</v>
      </c>
      <c r="F158" s="47">
        <v>700</v>
      </c>
      <c r="G158" s="46">
        <f t="shared" si="4"/>
        <v>1</v>
      </c>
    </row>
    <row r="159" spans="1:7" ht="12.75">
      <c r="A159" s="41"/>
      <c r="B159" s="60" t="s">
        <v>250</v>
      </c>
      <c r="C159" s="42"/>
      <c r="D159" s="43" t="s">
        <v>90</v>
      </c>
      <c r="E159" s="47">
        <f>E160+E161+E162</f>
        <v>5000</v>
      </c>
      <c r="F159" s="47">
        <f>F160+F161+F162</f>
        <v>9000</v>
      </c>
      <c r="G159" s="45">
        <f>E159/F159</f>
        <v>0.5555555555555556</v>
      </c>
    </row>
    <row r="160" spans="1:7" ht="25.5">
      <c r="A160" s="41"/>
      <c r="B160" s="61"/>
      <c r="C160" s="42" t="s">
        <v>291</v>
      </c>
      <c r="D160" s="43" t="s">
        <v>292</v>
      </c>
      <c r="E160" s="47">
        <v>3000</v>
      </c>
      <c r="F160" s="47">
        <v>4000</v>
      </c>
      <c r="G160" s="46">
        <f t="shared" si="4"/>
        <v>0.75</v>
      </c>
    </row>
    <row r="161" spans="1:7" ht="25.5">
      <c r="A161" s="41"/>
      <c r="B161" s="62"/>
      <c r="C161" s="42" t="s">
        <v>304</v>
      </c>
      <c r="D161" s="43" t="s">
        <v>305</v>
      </c>
      <c r="E161" s="47">
        <v>1000</v>
      </c>
      <c r="F161" s="47">
        <v>1500</v>
      </c>
      <c r="G161" s="46">
        <f t="shared" si="4"/>
        <v>0.6666666666666666</v>
      </c>
    </row>
    <row r="162" spans="1:7" ht="25.5">
      <c r="A162" s="41"/>
      <c r="B162" s="63"/>
      <c r="C162" s="42" t="s">
        <v>347</v>
      </c>
      <c r="D162" s="43" t="s">
        <v>348</v>
      </c>
      <c r="E162" s="47">
        <v>1000</v>
      </c>
      <c r="F162" s="47">
        <v>3500</v>
      </c>
      <c r="G162" s="46">
        <f t="shared" si="4"/>
        <v>0.2857142857142857</v>
      </c>
    </row>
    <row r="163" spans="1:7" ht="12.75">
      <c r="A163" s="19" t="s">
        <v>251</v>
      </c>
      <c r="B163" s="53"/>
      <c r="C163" s="19"/>
      <c r="D163" s="38" t="s">
        <v>81</v>
      </c>
      <c r="E163" s="39">
        <f>E164</f>
        <v>327419</v>
      </c>
      <c r="F163" s="39">
        <f>F164</f>
        <v>470000</v>
      </c>
      <c r="G163" s="40">
        <f>(E163/F163)</f>
        <v>0.6966361702127659</v>
      </c>
    </row>
    <row r="164" spans="1:7" ht="25.5">
      <c r="A164" s="41"/>
      <c r="B164" s="60" t="s">
        <v>252</v>
      </c>
      <c r="C164" s="42"/>
      <c r="D164" s="43" t="s">
        <v>253</v>
      </c>
      <c r="E164" s="47">
        <f>E165+E166</f>
        <v>327419</v>
      </c>
      <c r="F164" s="47">
        <f>F165+F166</f>
        <v>470000</v>
      </c>
      <c r="G164" s="45">
        <f>E164/F164</f>
        <v>0.6966361702127659</v>
      </c>
    </row>
    <row r="165" spans="1:7" ht="25.5">
      <c r="A165" s="41"/>
      <c r="B165" s="61"/>
      <c r="C165" s="42" t="s">
        <v>304</v>
      </c>
      <c r="D165" s="43" t="s">
        <v>305</v>
      </c>
      <c r="E165" s="47">
        <v>0</v>
      </c>
      <c r="F165" s="47">
        <v>10000</v>
      </c>
      <c r="G165" s="46">
        <f>(E165/F165)</f>
        <v>0</v>
      </c>
    </row>
    <row r="166" spans="1:7" ht="38.25">
      <c r="A166" s="41"/>
      <c r="B166" s="63"/>
      <c r="C166" s="42" t="s">
        <v>357</v>
      </c>
      <c r="D166" s="43" t="s">
        <v>358</v>
      </c>
      <c r="E166" s="47">
        <v>327419</v>
      </c>
      <c r="F166" s="47">
        <v>460000</v>
      </c>
      <c r="G166" s="46">
        <f>(E166/F166)</f>
        <v>0.7117804347826087</v>
      </c>
    </row>
    <row r="167" spans="1:7" ht="12.75">
      <c r="A167" s="19" t="s">
        <v>182</v>
      </c>
      <c r="B167" s="53"/>
      <c r="C167" s="19"/>
      <c r="D167" s="38" t="s">
        <v>29</v>
      </c>
      <c r="E167" s="39">
        <f>E168</f>
        <v>150000</v>
      </c>
      <c r="F167" s="39">
        <f>F168</f>
        <v>89959</v>
      </c>
      <c r="G167" s="40">
        <f>(E167/F167)</f>
        <v>1.667426271968341</v>
      </c>
    </row>
    <row r="168" spans="1:7" ht="12.75">
      <c r="A168" s="41"/>
      <c r="B168" s="60" t="s">
        <v>254</v>
      </c>
      <c r="C168" s="42"/>
      <c r="D168" s="43" t="s">
        <v>80</v>
      </c>
      <c r="E168" s="47">
        <f>E169</f>
        <v>150000</v>
      </c>
      <c r="F168" s="47">
        <f>F169</f>
        <v>89959</v>
      </c>
      <c r="G168" s="45">
        <f>E168/F168</f>
        <v>1.667426271968341</v>
      </c>
    </row>
    <row r="169" spans="1:7" ht="25.5">
      <c r="A169" s="41"/>
      <c r="B169" s="60"/>
      <c r="C169" s="42" t="s">
        <v>359</v>
      </c>
      <c r="D169" s="43" t="s">
        <v>360</v>
      </c>
      <c r="E169" s="47">
        <v>150000</v>
      </c>
      <c r="F169" s="47">
        <v>89959</v>
      </c>
      <c r="G169" s="46">
        <f>(E169/F169)</f>
        <v>1.667426271968341</v>
      </c>
    </row>
    <row r="170" spans="1:7" ht="12.75">
      <c r="A170" s="19" t="s">
        <v>190</v>
      </c>
      <c r="B170" s="53"/>
      <c r="C170" s="19"/>
      <c r="D170" s="38" t="s">
        <v>23</v>
      </c>
      <c r="E170" s="39">
        <f>E171+E198+E219+E242+E268+E275+E280</f>
        <v>14760442</v>
      </c>
      <c r="F170" s="39">
        <f>F171+F198+F219+F242+F268+F275+F280</f>
        <v>15436137</v>
      </c>
      <c r="G170" s="40">
        <f>(E170/F170)</f>
        <v>0.9562264185657331</v>
      </c>
    </row>
    <row r="171" spans="1:7" ht="12.75">
      <c r="A171" s="41"/>
      <c r="B171" s="60" t="s">
        <v>191</v>
      </c>
      <c r="C171" s="42"/>
      <c r="D171" s="43" t="s">
        <v>22</v>
      </c>
      <c r="E171" s="47">
        <f>E172+E173+E174+E175+E176+E177+E178+E179+E180+E181+E182+E183+E184+E185+E186+E187+E188+E189+E190+E191+E192+E193+E194+E195+E196+E197</f>
        <v>6509599</v>
      </c>
      <c r="F171" s="47">
        <f>SUM(F172:F197)</f>
        <v>7212724</v>
      </c>
      <c r="G171" s="45">
        <f>E171/F171</f>
        <v>0.9025160258454364</v>
      </c>
    </row>
    <row r="172" spans="1:7" ht="25.5">
      <c r="A172" s="41"/>
      <c r="B172" s="61"/>
      <c r="C172" s="42" t="s">
        <v>361</v>
      </c>
      <c r="D172" s="43" t="s">
        <v>362</v>
      </c>
      <c r="E172" s="47">
        <v>0</v>
      </c>
      <c r="F172" s="47">
        <v>222500</v>
      </c>
      <c r="G172" s="46">
        <f aca="true" t="shared" si="5" ref="G172:G235">(E172/F172)</f>
        <v>0</v>
      </c>
    </row>
    <row r="173" spans="1:7" ht="51">
      <c r="A173" s="41"/>
      <c r="B173" s="62"/>
      <c r="C173" s="42" t="s">
        <v>369</v>
      </c>
      <c r="D173" s="43" t="s">
        <v>370</v>
      </c>
      <c r="E173" s="47">
        <v>346764</v>
      </c>
      <c r="F173" s="47">
        <v>0</v>
      </c>
      <c r="G173" s="46" t="s">
        <v>273</v>
      </c>
    </row>
    <row r="174" spans="1:7" ht="25.5">
      <c r="A174" s="41"/>
      <c r="B174" s="62"/>
      <c r="C174" s="42" t="s">
        <v>317</v>
      </c>
      <c r="D174" s="43" t="s">
        <v>318</v>
      </c>
      <c r="E174" s="47">
        <v>98466</v>
      </c>
      <c r="F174" s="47">
        <v>100595</v>
      </c>
      <c r="G174" s="46">
        <f t="shared" si="5"/>
        <v>0.9788359262388787</v>
      </c>
    </row>
    <row r="175" spans="1:7" ht="25.5">
      <c r="A175" s="41"/>
      <c r="B175" s="62"/>
      <c r="C175" s="42" t="s">
        <v>285</v>
      </c>
      <c r="D175" s="43" t="s">
        <v>286</v>
      </c>
      <c r="E175" s="47">
        <v>3831599</v>
      </c>
      <c r="F175" s="47">
        <v>4204476</v>
      </c>
      <c r="G175" s="46">
        <f t="shared" si="5"/>
        <v>0.9113142755482491</v>
      </c>
    </row>
    <row r="176" spans="1:7" ht="25.5">
      <c r="A176" s="41"/>
      <c r="B176" s="62"/>
      <c r="C176" s="42" t="s">
        <v>327</v>
      </c>
      <c r="D176" s="43" t="s">
        <v>328</v>
      </c>
      <c r="E176" s="47">
        <v>358018</v>
      </c>
      <c r="F176" s="47">
        <v>352953</v>
      </c>
      <c r="G176" s="46">
        <f t="shared" si="5"/>
        <v>1.0143503525965214</v>
      </c>
    </row>
    <row r="177" spans="1:7" ht="25.5">
      <c r="A177" s="41"/>
      <c r="B177" s="62"/>
      <c r="C177" s="42" t="s">
        <v>287</v>
      </c>
      <c r="D177" s="43" t="s">
        <v>288</v>
      </c>
      <c r="E177" s="47">
        <v>756318</v>
      </c>
      <c r="F177" s="47">
        <v>826971</v>
      </c>
      <c r="G177" s="46">
        <f t="shared" si="5"/>
        <v>0.9145641140983178</v>
      </c>
    </row>
    <row r="178" spans="1:7" ht="25.5">
      <c r="A178" s="41"/>
      <c r="B178" s="62"/>
      <c r="C178" s="42" t="s">
        <v>289</v>
      </c>
      <c r="D178" s="43" t="s">
        <v>290</v>
      </c>
      <c r="E178" s="47">
        <v>105342</v>
      </c>
      <c r="F178" s="47">
        <v>115899</v>
      </c>
      <c r="G178" s="46">
        <f t="shared" si="5"/>
        <v>0.9089120699919758</v>
      </c>
    </row>
    <row r="179" spans="1:7" ht="25.5">
      <c r="A179" s="41"/>
      <c r="B179" s="62"/>
      <c r="C179" s="42" t="s">
        <v>337</v>
      </c>
      <c r="D179" s="43" t="s">
        <v>338</v>
      </c>
      <c r="E179" s="47">
        <v>36940</v>
      </c>
      <c r="F179" s="47">
        <v>29381</v>
      </c>
      <c r="G179" s="46">
        <f t="shared" si="5"/>
        <v>1.257275109764814</v>
      </c>
    </row>
    <row r="180" spans="1:7" ht="25.5">
      <c r="A180" s="41"/>
      <c r="B180" s="62"/>
      <c r="C180" s="42" t="s">
        <v>363</v>
      </c>
      <c r="D180" s="43" t="s">
        <v>338</v>
      </c>
      <c r="E180" s="47">
        <v>0</v>
      </c>
      <c r="F180" s="47">
        <v>93024</v>
      </c>
      <c r="G180" s="46">
        <f t="shared" si="5"/>
        <v>0</v>
      </c>
    </row>
    <row r="181" spans="1:7" ht="25.5">
      <c r="A181" s="41"/>
      <c r="B181" s="62"/>
      <c r="C181" s="42" t="s">
        <v>364</v>
      </c>
      <c r="D181" s="43" t="s">
        <v>338</v>
      </c>
      <c r="E181" s="47">
        <v>0</v>
      </c>
      <c r="F181" s="47">
        <v>16416</v>
      </c>
      <c r="G181" s="46">
        <f t="shared" si="5"/>
        <v>0</v>
      </c>
    </row>
    <row r="182" spans="1:7" ht="25.5">
      <c r="A182" s="41"/>
      <c r="B182" s="62"/>
      <c r="C182" s="42" t="s">
        <v>291</v>
      </c>
      <c r="D182" s="43" t="s">
        <v>292</v>
      </c>
      <c r="E182" s="47">
        <v>202041</v>
      </c>
      <c r="F182" s="47">
        <v>210222</v>
      </c>
      <c r="G182" s="46">
        <f t="shared" si="5"/>
        <v>0.9610839969175443</v>
      </c>
    </row>
    <row r="183" spans="1:7" ht="25.5">
      <c r="A183" s="41"/>
      <c r="B183" s="62"/>
      <c r="C183" s="42" t="s">
        <v>365</v>
      </c>
      <c r="D183" s="43" t="s">
        <v>366</v>
      </c>
      <c r="E183" s="47">
        <v>145000</v>
      </c>
      <c r="F183" s="47">
        <v>165000</v>
      </c>
      <c r="G183" s="46">
        <f t="shared" si="5"/>
        <v>0.8787878787878788</v>
      </c>
    </row>
    <row r="184" spans="1:7" ht="25.5">
      <c r="A184" s="41"/>
      <c r="B184" s="62"/>
      <c r="C184" s="42" t="s">
        <v>367</v>
      </c>
      <c r="D184" s="43" t="s">
        <v>368</v>
      </c>
      <c r="E184" s="47">
        <v>5900</v>
      </c>
      <c r="F184" s="47">
        <v>7535</v>
      </c>
      <c r="G184" s="46">
        <f t="shared" si="5"/>
        <v>0.783012607830126</v>
      </c>
    </row>
    <row r="185" spans="1:7" ht="25.5">
      <c r="A185" s="41"/>
      <c r="B185" s="62"/>
      <c r="C185" s="42" t="s">
        <v>313</v>
      </c>
      <c r="D185" s="43" t="s">
        <v>314</v>
      </c>
      <c r="E185" s="47">
        <v>162086</v>
      </c>
      <c r="F185" s="47">
        <v>166201</v>
      </c>
      <c r="G185" s="46">
        <f t="shared" si="5"/>
        <v>0.9752408228590682</v>
      </c>
    </row>
    <row r="186" spans="1:7" ht="25.5">
      <c r="A186" s="41"/>
      <c r="B186" s="62"/>
      <c r="C186" s="42" t="s">
        <v>308</v>
      </c>
      <c r="D186" s="43" t="s">
        <v>309</v>
      </c>
      <c r="E186" s="47">
        <v>28425</v>
      </c>
      <c r="F186" s="47">
        <v>56508</v>
      </c>
      <c r="G186" s="46">
        <f t="shared" si="5"/>
        <v>0.5030261201953705</v>
      </c>
    </row>
    <row r="187" spans="1:7" ht="25.5">
      <c r="A187" s="41"/>
      <c r="B187" s="62"/>
      <c r="C187" s="42" t="s">
        <v>339</v>
      </c>
      <c r="D187" s="43" t="s">
        <v>340</v>
      </c>
      <c r="E187" s="47">
        <v>13630</v>
      </c>
      <c r="F187" s="47">
        <v>15752</v>
      </c>
      <c r="G187" s="46">
        <f t="shared" si="5"/>
        <v>0.8652869476891824</v>
      </c>
    </row>
    <row r="188" spans="1:7" ht="25.5">
      <c r="A188" s="41"/>
      <c r="B188" s="62"/>
      <c r="C188" s="42" t="s">
        <v>304</v>
      </c>
      <c r="D188" s="43" t="s">
        <v>305</v>
      </c>
      <c r="E188" s="47">
        <v>56810</v>
      </c>
      <c r="F188" s="47">
        <v>59594</v>
      </c>
      <c r="G188" s="46">
        <f t="shared" si="5"/>
        <v>0.9532838876396953</v>
      </c>
    </row>
    <row r="189" spans="1:7" ht="25.5">
      <c r="A189" s="41"/>
      <c r="B189" s="62"/>
      <c r="C189" s="42" t="s">
        <v>341</v>
      </c>
      <c r="D189" s="43" t="s">
        <v>342</v>
      </c>
      <c r="E189" s="47">
        <v>3625</v>
      </c>
      <c r="F189" s="47">
        <v>3815</v>
      </c>
      <c r="G189" s="46">
        <f t="shared" si="5"/>
        <v>0.9501965923984272</v>
      </c>
    </row>
    <row r="190" spans="1:7" ht="38.25">
      <c r="A190" s="41"/>
      <c r="B190" s="62"/>
      <c r="C190" s="42" t="s">
        <v>343</v>
      </c>
      <c r="D190" s="43" t="s">
        <v>344</v>
      </c>
      <c r="E190" s="47">
        <v>1140</v>
      </c>
      <c r="F190" s="47">
        <v>1200</v>
      </c>
      <c r="G190" s="46">
        <f t="shared" si="5"/>
        <v>0.95</v>
      </c>
    </row>
    <row r="191" spans="1:7" ht="38.25">
      <c r="A191" s="41"/>
      <c r="B191" s="62"/>
      <c r="C191" s="42" t="s">
        <v>315</v>
      </c>
      <c r="D191" s="43" t="s">
        <v>316</v>
      </c>
      <c r="E191" s="47">
        <v>5216</v>
      </c>
      <c r="F191" s="47">
        <v>5864</v>
      </c>
      <c r="G191" s="46">
        <f t="shared" si="5"/>
        <v>0.8894952251023193</v>
      </c>
    </row>
    <row r="192" spans="1:7" ht="25.5">
      <c r="A192" s="41"/>
      <c r="B192" s="62"/>
      <c r="C192" s="42" t="s">
        <v>329</v>
      </c>
      <c r="D192" s="43" t="s">
        <v>330</v>
      </c>
      <c r="E192" s="47">
        <v>3110</v>
      </c>
      <c r="F192" s="47">
        <v>3302</v>
      </c>
      <c r="G192" s="46">
        <f t="shared" si="5"/>
        <v>0.9418534221683827</v>
      </c>
    </row>
    <row r="193" spans="1:7" ht="25.5">
      <c r="A193" s="41"/>
      <c r="B193" s="62"/>
      <c r="C193" s="42" t="s">
        <v>293</v>
      </c>
      <c r="D193" s="43" t="s">
        <v>294</v>
      </c>
      <c r="E193" s="47">
        <v>11050</v>
      </c>
      <c r="F193" s="47">
        <v>12400</v>
      </c>
      <c r="G193" s="46">
        <f t="shared" si="5"/>
        <v>0.8911290322580645</v>
      </c>
    </row>
    <row r="194" spans="1:7" ht="25.5">
      <c r="A194" s="41"/>
      <c r="B194" s="62"/>
      <c r="C194" s="42" t="s">
        <v>345</v>
      </c>
      <c r="D194" s="43" t="s">
        <v>346</v>
      </c>
      <c r="E194" s="47">
        <v>318119</v>
      </c>
      <c r="F194" s="47">
        <v>335205</v>
      </c>
      <c r="G194" s="46">
        <f t="shared" si="5"/>
        <v>0.9490282066198297</v>
      </c>
    </row>
    <row r="195" spans="1:7" ht="25.5">
      <c r="A195" s="41"/>
      <c r="B195" s="62"/>
      <c r="C195" s="42" t="s">
        <v>321</v>
      </c>
      <c r="D195" s="43" t="s">
        <v>322</v>
      </c>
      <c r="E195" s="47">
        <v>8450</v>
      </c>
      <c r="F195" s="47">
        <v>5972</v>
      </c>
      <c r="G195" s="46">
        <f t="shared" si="5"/>
        <v>1.4149363697253852</v>
      </c>
    </row>
    <row r="196" spans="1:7" ht="25.5">
      <c r="A196" s="41"/>
      <c r="B196" s="62"/>
      <c r="C196" s="42" t="s">
        <v>347</v>
      </c>
      <c r="D196" s="43" t="s">
        <v>348</v>
      </c>
      <c r="E196" s="47">
        <v>3550</v>
      </c>
      <c r="F196" s="47">
        <v>4139</v>
      </c>
      <c r="G196" s="46">
        <f t="shared" si="5"/>
        <v>0.8576950954336796</v>
      </c>
    </row>
    <row r="197" spans="1:7" ht="25.5">
      <c r="A197" s="41"/>
      <c r="B197" s="63"/>
      <c r="C197" s="42" t="s">
        <v>281</v>
      </c>
      <c r="D197" s="43" t="s">
        <v>282</v>
      </c>
      <c r="E197" s="47">
        <v>8000</v>
      </c>
      <c r="F197" s="47">
        <v>197800</v>
      </c>
      <c r="G197" s="46">
        <f t="shared" si="5"/>
        <v>0.04044489383215369</v>
      </c>
    </row>
    <row r="198" spans="1:7" ht="12.75">
      <c r="A198" s="41"/>
      <c r="B198" s="60" t="s">
        <v>255</v>
      </c>
      <c r="C198" s="42"/>
      <c r="D198" s="43" t="s">
        <v>79</v>
      </c>
      <c r="E198" s="47">
        <f>SUM(E199:E218)</f>
        <v>205300</v>
      </c>
      <c r="F198" s="47">
        <f>SUM(F199:F218)</f>
        <v>220876</v>
      </c>
      <c r="G198" s="45">
        <f>E198/F198</f>
        <v>0.929480794654014</v>
      </c>
    </row>
    <row r="199" spans="1:7" ht="25.5">
      <c r="A199" s="41"/>
      <c r="B199" s="61"/>
      <c r="C199" s="42" t="s">
        <v>317</v>
      </c>
      <c r="D199" s="43" t="s">
        <v>318</v>
      </c>
      <c r="E199" s="47">
        <v>7000</v>
      </c>
      <c r="F199" s="47">
        <v>7000</v>
      </c>
      <c r="G199" s="46">
        <f t="shared" si="5"/>
        <v>1</v>
      </c>
    </row>
    <row r="200" spans="1:7" ht="25.5">
      <c r="A200" s="41"/>
      <c r="B200" s="62"/>
      <c r="C200" s="42" t="s">
        <v>285</v>
      </c>
      <c r="D200" s="43" t="s">
        <v>286</v>
      </c>
      <c r="E200" s="47">
        <v>120000</v>
      </c>
      <c r="F200" s="47">
        <v>122616</v>
      </c>
      <c r="G200" s="46">
        <f t="shared" si="5"/>
        <v>0.9786651008025053</v>
      </c>
    </row>
    <row r="201" spans="1:7" ht="25.5">
      <c r="A201" s="41"/>
      <c r="B201" s="62"/>
      <c r="C201" s="42" t="s">
        <v>327</v>
      </c>
      <c r="D201" s="43" t="s">
        <v>328</v>
      </c>
      <c r="E201" s="47">
        <v>9000</v>
      </c>
      <c r="F201" s="47">
        <v>8410</v>
      </c>
      <c r="G201" s="46">
        <f t="shared" si="5"/>
        <v>1.070154577883472</v>
      </c>
    </row>
    <row r="202" spans="1:7" ht="25.5">
      <c r="A202" s="41"/>
      <c r="B202" s="62"/>
      <c r="C202" s="42" t="s">
        <v>287</v>
      </c>
      <c r="D202" s="43" t="s">
        <v>288</v>
      </c>
      <c r="E202" s="47">
        <v>22400</v>
      </c>
      <c r="F202" s="47">
        <v>25985</v>
      </c>
      <c r="G202" s="46">
        <f t="shared" si="5"/>
        <v>0.8620357898787763</v>
      </c>
    </row>
    <row r="203" spans="1:7" ht="25.5">
      <c r="A203" s="41"/>
      <c r="B203" s="62"/>
      <c r="C203" s="42" t="s">
        <v>289</v>
      </c>
      <c r="D203" s="43" t="s">
        <v>290</v>
      </c>
      <c r="E203" s="47">
        <v>3500</v>
      </c>
      <c r="F203" s="47">
        <v>4040</v>
      </c>
      <c r="G203" s="46">
        <f t="shared" si="5"/>
        <v>0.8663366336633663</v>
      </c>
    </row>
    <row r="204" spans="1:7" ht="25.5">
      <c r="A204" s="41"/>
      <c r="B204" s="62"/>
      <c r="C204" s="42" t="s">
        <v>337</v>
      </c>
      <c r="D204" s="43" t="s">
        <v>338</v>
      </c>
      <c r="E204" s="47">
        <v>350</v>
      </c>
      <c r="F204" s="47">
        <v>364</v>
      </c>
      <c r="G204" s="46">
        <f t="shared" si="5"/>
        <v>0.9615384615384616</v>
      </c>
    </row>
    <row r="205" spans="1:7" ht="25.5">
      <c r="A205" s="41"/>
      <c r="B205" s="62"/>
      <c r="C205" s="42" t="s">
        <v>291</v>
      </c>
      <c r="D205" s="43" t="s">
        <v>292</v>
      </c>
      <c r="E205" s="47">
        <v>5000</v>
      </c>
      <c r="F205" s="47">
        <v>10504</v>
      </c>
      <c r="G205" s="46">
        <f t="shared" si="5"/>
        <v>0.476009139375476</v>
      </c>
    </row>
    <row r="206" spans="1:7" ht="25.5">
      <c r="A206" s="41"/>
      <c r="B206" s="62"/>
      <c r="C206" s="42" t="s">
        <v>365</v>
      </c>
      <c r="D206" s="43" t="s">
        <v>366</v>
      </c>
      <c r="E206" s="47">
        <v>18000</v>
      </c>
      <c r="F206" s="47">
        <v>18000</v>
      </c>
      <c r="G206" s="46">
        <f t="shared" si="5"/>
        <v>1</v>
      </c>
    </row>
    <row r="207" spans="1:7" ht="25.5">
      <c r="A207" s="41"/>
      <c r="B207" s="62"/>
      <c r="C207" s="42" t="s">
        <v>367</v>
      </c>
      <c r="D207" s="43" t="s">
        <v>368</v>
      </c>
      <c r="E207" s="47">
        <v>400</v>
      </c>
      <c r="F207" s="47">
        <v>505</v>
      </c>
      <c r="G207" s="46">
        <f t="shared" si="5"/>
        <v>0.7920792079207921</v>
      </c>
    </row>
    <row r="208" spans="1:7" ht="25.5">
      <c r="A208" s="41"/>
      <c r="B208" s="62"/>
      <c r="C208" s="42" t="s">
        <v>313</v>
      </c>
      <c r="D208" s="43" t="s">
        <v>314</v>
      </c>
      <c r="E208" s="47">
        <v>4500</v>
      </c>
      <c r="F208" s="47">
        <v>4800</v>
      </c>
      <c r="G208" s="46">
        <f t="shared" si="5"/>
        <v>0.9375</v>
      </c>
    </row>
    <row r="209" spans="1:7" ht="25.5">
      <c r="A209" s="41"/>
      <c r="B209" s="62"/>
      <c r="C209" s="42" t="s">
        <v>308</v>
      </c>
      <c r="D209" s="43" t="s">
        <v>309</v>
      </c>
      <c r="E209" s="47">
        <v>1000</v>
      </c>
      <c r="F209" s="47">
        <v>3084</v>
      </c>
      <c r="G209" s="46">
        <f t="shared" si="5"/>
        <v>0.324254215304799</v>
      </c>
    </row>
    <row r="210" spans="1:7" ht="25.5">
      <c r="A210" s="41"/>
      <c r="B210" s="62"/>
      <c r="C210" s="42" t="s">
        <v>339</v>
      </c>
      <c r="D210" s="43" t="s">
        <v>340</v>
      </c>
      <c r="E210" s="47">
        <v>600</v>
      </c>
      <c r="F210" s="47">
        <v>610</v>
      </c>
      <c r="G210" s="46">
        <f t="shared" si="5"/>
        <v>0.9836065573770492</v>
      </c>
    </row>
    <row r="211" spans="1:7" ht="25.5">
      <c r="A211" s="41"/>
      <c r="B211" s="62"/>
      <c r="C211" s="42" t="s">
        <v>304</v>
      </c>
      <c r="D211" s="43" t="s">
        <v>305</v>
      </c>
      <c r="E211" s="47">
        <v>3300</v>
      </c>
      <c r="F211" s="47">
        <v>3510</v>
      </c>
      <c r="G211" s="46">
        <f t="shared" si="5"/>
        <v>0.9401709401709402</v>
      </c>
    </row>
    <row r="212" spans="1:7" ht="25.5">
      <c r="A212" s="41"/>
      <c r="B212" s="62"/>
      <c r="C212" s="42" t="s">
        <v>341</v>
      </c>
      <c r="D212" s="43" t="s">
        <v>342</v>
      </c>
      <c r="E212" s="47">
        <v>250</v>
      </c>
      <c r="F212" s="47">
        <v>300</v>
      </c>
      <c r="G212" s="46">
        <f t="shared" si="5"/>
        <v>0.8333333333333334</v>
      </c>
    </row>
    <row r="213" spans="1:7" ht="38.25">
      <c r="A213" s="41"/>
      <c r="B213" s="62"/>
      <c r="C213" s="42" t="s">
        <v>315</v>
      </c>
      <c r="D213" s="43" t="s">
        <v>316</v>
      </c>
      <c r="E213" s="47">
        <v>350</v>
      </c>
      <c r="F213" s="47">
        <v>380</v>
      </c>
      <c r="G213" s="46">
        <f t="shared" si="5"/>
        <v>0.9210526315789473</v>
      </c>
    </row>
    <row r="214" spans="1:7" ht="25.5">
      <c r="A214" s="41"/>
      <c r="B214" s="62"/>
      <c r="C214" s="42" t="s">
        <v>329</v>
      </c>
      <c r="D214" s="43" t="s">
        <v>330</v>
      </c>
      <c r="E214" s="47">
        <v>100</v>
      </c>
      <c r="F214" s="47">
        <v>145</v>
      </c>
      <c r="G214" s="46">
        <f t="shared" si="5"/>
        <v>0.6896551724137931</v>
      </c>
    </row>
    <row r="215" spans="1:7" ht="25.5">
      <c r="A215" s="41"/>
      <c r="B215" s="62"/>
      <c r="C215" s="42" t="s">
        <v>293</v>
      </c>
      <c r="D215" s="43" t="s">
        <v>294</v>
      </c>
      <c r="E215" s="47">
        <v>250</v>
      </c>
      <c r="F215" s="47">
        <v>263</v>
      </c>
      <c r="G215" s="46">
        <f t="shared" si="5"/>
        <v>0.9505703422053232</v>
      </c>
    </row>
    <row r="216" spans="1:7" ht="25.5">
      <c r="A216" s="41"/>
      <c r="B216" s="62"/>
      <c r="C216" s="42" t="s">
        <v>345</v>
      </c>
      <c r="D216" s="43" t="s">
        <v>346</v>
      </c>
      <c r="E216" s="47">
        <v>9000</v>
      </c>
      <c r="F216" s="47">
        <v>10000</v>
      </c>
      <c r="G216" s="46">
        <f t="shared" si="5"/>
        <v>0.9</v>
      </c>
    </row>
    <row r="217" spans="1:7" ht="25.5">
      <c r="A217" s="41"/>
      <c r="B217" s="62"/>
      <c r="C217" s="42" t="s">
        <v>321</v>
      </c>
      <c r="D217" s="43" t="s">
        <v>322</v>
      </c>
      <c r="E217" s="47">
        <v>200</v>
      </c>
      <c r="F217" s="47">
        <v>240</v>
      </c>
      <c r="G217" s="46">
        <f t="shared" si="5"/>
        <v>0.8333333333333334</v>
      </c>
    </row>
    <row r="218" spans="1:7" ht="25.5">
      <c r="A218" s="41"/>
      <c r="B218" s="63"/>
      <c r="C218" s="42" t="s">
        <v>347</v>
      </c>
      <c r="D218" s="43" t="s">
        <v>348</v>
      </c>
      <c r="E218" s="47">
        <v>100</v>
      </c>
      <c r="F218" s="47">
        <v>120</v>
      </c>
      <c r="G218" s="46">
        <f t="shared" si="5"/>
        <v>0.8333333333333334</v>
      </c>
    </row>
    <row r="219" spans="1:7" ht="12.75">
      <c r="A219" s="41"/>
      <c r="B219" s="60" t="s">
        <v>195</v>
      </c>
      <c r="C219" s="42"/>
      <c r="D219" s="43" t="s">
        <v>196</v>
      </c>
      <c r="E219" s="47">
        <f>SUM(E220:E241)</f>
        <v>3140635</v>
      </c>
      <c r="F219" s="47">
        <f>SUM(F220:F241)</f>
        <v>3055882</v>
      </c>
      <c r="G219" s="45">
        <f>E219/F219</f>
        <v>1.0277343824139806</v>
      </c>
    </row>
    <row r="220" spans="1:7" ht="51">
      <c r="A220" s="41"/>
      <c r="B220" s="61"/>
      <c r="C220" s="42" t="s">
        <v>369</v>
      </c>
      <c r="D220" s="43" t="s">
        <v>370</v>
      </c>
      <c r="E220" s="47">
        <v>1018016</v>
      </c>
      <c r="F220" s="47">
        <v>939917</v>
      </c>
      <c r="G220" s="46">
        <f t="shared" si="5"/>
        <v>1.0830913793451975</v>
      </c>
    </row>
    <row r="221" spans="1:7" ht="25.5">
      <c r="A221" s="41"/>
      <c r="B221" s="62"/>
      <c r="C221" s="42" t="s">
        <v>317</v>
      </c>
      <c r="D221" s="43" t="s">
        <v>318</v>
      </c>
      <c r="E221" s="47">
        <v>13506</v>
      </c>
      <c r="F221" s="47">
        <v>13460</v>
      </c>
      <c r="G221" s="46">
        <f t="shared" si="5"/>
        <v>1.0034175334323923</v>
      </c>
    </row>
    <row r="222" spans="1:7" ht="25.5">
      <c r="A222" s="41"/>
      <c r="B222" s="62"/>
      <c r="C222" s="42" t="s">
        <v>285</v>
      </c>
      <c r="D222" s="43" t="s">
        <v>286</v>
      </c>
      <c r="E222" s="47">
        <v>1282432</v>
      </c>
      <c r="F222" s="47">
        <v>1161261</v>
      </c>
      <c r="G222" s="46">
        <f t="shared" si="5"/>
        <v>1.1043443291387551</v>
      </c>
    </row>
    <row r="223" spans="1:7" ht="25.5">
      <c r="A223" s="41"/>
      <c r="B223" s="62"/>
      <c r="C223" s="42" t="s">
        <v>327</v>
      </c>
      <c r="D223" s="43" t="s">
        <v>328</v>
      </c>
      <c r="E223" s="47">
        <v>113915</v>
      </c>
      <c r="F223" s="47">
        <v>106599</v>
      </c>
      <c r="G223" s="46">
        <f t="shared" si="5"/>
        <v>1.0686310378146135</v>
      </c>
    </row>
    <row r="224" spans="1:7" ht="25.5">
      <c r="A224" s="41"/>
      <c r="B224" s="62"/>
      <c r="C224" s="42" t="s">
        <v>287</v>
      </c>
      <c r="D224" s="43" t="s">
        <v>288</v>
      </c>
      <c r="E224" s="47">
        <v>240272</v>
      </c>
      <c r="F224" s="47">
        <v>239989</v>
      </c>
      <c r="G224" s="46">
        <f t="shared" si="5"/>
        <v>1.0011792207142827</v>
      </c>
    </row>
    <row r="225" spans="1:7" ht="25.5">
      <c r="A225" s="41"/>
      <c r="B225" s="62"/>
      <c r="C225" s="42" t="s">
        <v>289</v>
      </c>
      <c r="D225" s="43" t="s">
        <v>290</v>
      </c>
      <c r="E225" s="47">
        <v>34490</v>
      </c>
      <c r="F225" s="47">
        <v>35067</v>
      </c>
      <c r="G225" s="46">
        <f t="shared" si="5"/>
        <v>0.9835457837853252</v>
      </c>
    </row>
    <row r="226" spans="1:7" ht="25.5">
      <c r="A226" s="41"/>
      <c r="B226" s="62"/>
      <c r="C226" s="42" t="s">
        <v>337</v>
      </c>
      <c r="D226" s="43" t="s">
        <v>338</v>
      </c>
      <c r="E226" s="47">
        <v>6771</v>
      </c>
      <c r="F226" s="47">
        <v>6771</v>
      </c>
      <c r="G226" s="46">
        <f t="shared" si="5"/>
        <v>1</v>
      </c>
    </row>
    <row r="227" spans="1:7" ht="25.5">
      <c r="A227" s="41"/>
      <c r="B227" s="62"/>
      <c r="C227" s="42" t="s">
        <v>291</v>
      </c>
      <c r="D227" s="43" t="s">
        <v>292</v>
      </c>
      <c r="E227" s="47">
        <v>67049</v>
      </c>
      <c r="F227" s="47">
        <v>107991</v>
      </c>
      <c r="G227" s="46">
        <f t="shared" si="5"/>
        <v>0.6208758137252178</v>
      </c>
    </row>
    <row r="228" spans="1:7" ht="25.5">
      <c r="A228" s="41"/>
      <c r="B228" s="62"/>
      <c r="C228" s="42" t="s">
        <v>365</v>
      </c>
      <c r="D228" s="43" t="s">
        <v>366</v>
      </c>
      <c r="E228" s="47">
        <v>162000</v>
      </c>
      <c r="F228" s="47">
        <v>158800</v>
      </c>
      <c r="G228" s="46">
        <f t="shared" si="5"/>
        <v>1.0201511335012594</v>
      </c>
    </row>
    <row r="229" spans="1:7" ht="25.5">
      <c r="A229" s="41"/>
      <c r="B229" s="62"/>
      <c r="C229" s="42" t="s">
        <v>367</v>
      </c>
      <c r="D229" s="43" t="s">
        <v>368</v>
      </c>
      <c r="E229" s="47">
        <v>0</v>
      </c>
      <c r="F229" s="47">
        <v>2000</v>
      </c>
      <c r="G229" s="46">
        <f t="shared" si="5"/>
        <v>0</v>
      </c>
    </row>
    <row r="230" spans="1:7" ht="25.5">
      <c r="A230" s="41"/>
      <c r="B230" s="62"/>
      <c r="C230" s="42" t="s">
        <v>313</v>
      </c>
      <c r="D230" s="43" t="s">
        <v>314</v>
      </c>
      <c r="E230" s="47">
        <v>59466</v>
      </c>
      <c r="F230" s="47">
        <v>40498</v>
      </c>
      <c r="G230" s="46">
        <f t="shared" si="5"/>
        <v>1.468368808336214</v>
      </c>
    </row>
    <row r="231" spans="1:7" ht="25.5">
      <c r="A231" s="41"/>
      <c r="B231" s="62"/>
      <c r="C231" s="42" t="s">
        <v>308</v>
      </c>
      <c r="D231" s="43" t="s">
        <v>309</v>
      </c>
      <c r="E231" s="47">
        <v>20637</v>
      </c>
      <c r="F231" s="47">
        <v>23364</v>
      </c>
      <c r="G231" s="46">
        <f t="shared" si="5"/>
        <v>0.8832819722650231</v>
      </c>
    </row>
    <row r="232" spans="1:7" ht="25.5">
      <c r="A232" s="41"/>
      <c r="B232" s="62"/>
      <c r="C232" s="42" t="s">
        <v>339</v>
      </c>
      <c r="D232" s="43" t="s">
        <v>340</v>
      </c>
      <c r="E232" s="47">
        <v>5271</v>
      </c>
      <c r="F232" s="47">
        <v>5508</v>
      </c>
      <c r="G232" s="46">
        <f t="shared" si="5"/>
        <v>0.9569716775599129</v>
      </c>
    </row>
    <row r="233" spans="1:7" ht="25.5">
      <c r="A233" s="41"/>
      <c r="B233" s="62"/>
      <c r="C233" s="42" t="s">
        <v>304</v>
      </c>
      <c r="D233" s="43" t="s">
        <v>305</v>
      </c>
      <c r="E233" s="47">
        <v>16181</v>
      </c>
      <c r="F233" s="47">
        <v>21471</v>
      </c>
      <c r="G233" s="46">
        <f t="shared" si="5"/>
        <v>0.7536211634297424</v>
      </c>
    </row>
    <row r="234" spans="1:7" ht="25.5">
      <c r="A234" s="41"/>
      <c r="B234" s="62"/>
      <c r="C234" s="42" t="s">
        <v>341</v>
      </c>
      <c r="D234" s="43" t="s">
        <v>342</v>
      </c>
      <c r="E234" s="47">
        <v>4590</v>
      </c>
      <c r="F234" s="47">
        <v>4682</v>
      </c>
      <c r="G234" s="46">
        <f t="shared" si="5"/>
        <v>0.9803502776591201</v>
      </c>
    </row>
    <row r="235" spans="1:7" ht="38.25">
      <c r="A235" s="41"/>
      <c r="B235" s="62"/>
      <c r="C235" s="42" t="s">
        <v>315</v>
      </c>
      <c r="D235" s="43" t="s">
        <v>316</v>
      </c>
      <c r="E235" s="47">
        <v>1661</v>
      </c>
      <c r="F235" s="47">
        <v>2020</v>
      </c>
      <c r="G235" s="46">
        <f t="shared" si="5"/>
        <v>0.8222772277227722</v>
      </c>
    </row>
    <row r="236" spans="1:7" ht="25.5">
      <c r="A236" s="41"/>
      <c r="B236" s="62"/>
      <c r="C236" s="42" t="s">
        <v>329</v>
      </c>
      <c r="D236" s="43" t="s">
        <v>330</v>
      </c>
      <c r="E236" s="47">
        <v>418</v>
      </c>
      <c r="F236" s="47">
        <v>523</v>
      </c>
      <c r="G236" s="46">
        <f aca="true" t="shared" si="6" ref="G236:G283">(E236/F236)</f>
        <v>0.7992351816443595</v>
      </c>
    </row>
    <row r="237" spans="1:7" ht="25.5">
      <c r="A237" s="41"/>
      <c r="B237" s="62"/>
      <c r="C237" s="42" t="s">
        <v>293</v>
      </c>
      <c r="D237" s="43" t="s">
        <v>294</v>
      </c>
      <c r="E237" s="47">
        <v>900</v>
      </c>
      <c r="F237" s="47">
        <v>900</v>
      </c>
      <c r="G237" s="46">
        <f t="shared" si="6"/>
        <v>1</v>
      </c>
    </row>
    <row r="238" spans="1:7" ht="25.5">
      <c r="A238" s="41"/>
      <c r="B238" s="62"/>
      <c r="C238" s="42" t="s">
        <v>345</v>
      </c>
      <c r="D238" s="43" t="s">
        <v>346</v>
      </c>
      <c r="E238" s="47">
        <v>89100</v>
      </c>
      <c r="F238" s="47">
        <v>88340</v>
      </c>
      <c r="G238" s="46">
        <f t="shared" si="6"/>
        <v>1.0086031242925062</v>
      </c>
    </row>
    <row r="239" spans="1:7" ht="25.5">
      <c r="A239" s="41"/>
      <c r="B239" s="62"/>
      <c r="C239" s="42" t="s">
        <v>321</v>
      </c>
      <c r="D239" s="43" t="s">
        <v>322</v>
      </c>
      <c r="E239" s="47">
        <v>3960</v>
      </c>
      <c r="F239" s="47">
        <v>1521</v>
      </c>
      <c r="G239" s="46">
        <f t="shared" si="6"/>
        <v>2.603550295857988</v>
      </c>
    </row>
    <row r="240" spans="1:7" ht="25.5">
      <c r="A240" s="41"/>
      <c r="B240" s="62"/>
      <c r="C240" s="42" t="s">
        <v>281</v>
      </c>
      <c r="D240" s="43" t="s">
        <v>282</v>
      </c>
      <c r="E240" s="47">
        <v>0</v>
      </c>
      <c r="F240" s="47">
        <v>90000</v>
      </c>
      <c r="G240" s="46">
        <f t="shared" si="6"/>
        <v>0</v>
      </c>
    </row>
    <row r="241" spans="1:7" ht="25.5">
      <c r="A241" s="41"/>
      <c r="B241" s="63"/>
      <c r="C241" s="42" t="s">
        <v>355</v>
      </c>
      <c r="D241" s="43" t="s">
        <v>356</v>
      </c>
      <c r="E241" s="47">
        <v>0</v>
      </c>
      <c r="F241" s="47">
        <v>5200</v>
      </c>
      <c r="G241" s="46">
        <f t="shared" si="6"/>
        <v>0</v>
      </c>
    </row>
    <row r="242" spans="1:7" ht="12.75">
      <c r="A242" s="41"/>
      <c r="B242" s="60" t="s">
        <v>197</v>
      </c>
      <c r="C242" s="42"/>
      <c r="D242" s="43" t="s">
        <v>21</v>
      </c>
      <c r="E242" s="47">
        <f>SUM(E243:E267)</f>
        <v>4438124</v>
      </c>
      <c r="F242" s="47">
        <f>SUM(F243:F267)</f>
        <v>4463559</v>
      </c>
      <c r="G242" s="45">
        <f>E242/F242</f>
        <v>0.9943016323969281</v>
      </c>
    </row>
    <row r="243" spans="1:7" ht="25.5">
      <c r="A243" s="41"/>
      <c r="B243" s="61"/>
      <c r="C243" s="42" t="s">
        <v>361</v>
      </c>
      <c r="D243" s="43" t="s">
        <v>362</v>
      </c>
      <c r="E243" s="47">
        <v>0</v>
      </c>
      <c r="F243" s="47">
        <v>323000</v>
      </c>
      <c r="G243" s="46">
        <f t="shared" si="6"/>
        <v>0</v>
      </c>
    </row>
    <row r="244" spans="1:7" ht="51">
      <c r="A244" s="41"/>
      <c r="B244" s="62"/>
      <c r="C244" s="42" t="s">
        <v>369</v>
      </c>
      <c r="D244" s="43" t="s">
        <v>370</v>
      </c>
      <c r="E244" s="47">
        <v>473728</v>
      </c>
      <c r="F244" s="47">
        <v>0</v>
      </c>
      <c r="G244" s="46" t="s">
        <v>273</v>
      </c>
    </row>
    <row r="245" spans="1:7" ht="25.5">
      <c r="A245" s="41"/>
      <c r="B245" s="62"/>
      <c r="C245" s="42" t="s">
        <v>371</v>
      </c>
      <c r="D245" s="43" t="s">
        <v>372</v>
      </c>
      <c r="E245" s="47">
        <v>20000</v>
      </c>
      <c r="F245" s="47">
        <v>25000</v>
      </c>
      <c r="G245" s="46">
        <f t="shared" si="6"/>
        <v>0.8</v>
      </c>
    </row>
    <row r="246" spans="1:7" ht="25.5">
      <c r="A246" s="41"/>
      <c r="B246" s="62"/>
      <c r="C246" s="42" t="s">
        <v>317</v>
      </c>
      <c r="D246" s="43" t="s">
        <v>318</v>
      </c>
      <c r="E246" s="47">
        <v>8600</v>
      </c>
      <c r="F246" s="47">
        <v>7600</v>
      </c>
      <c r="G246" s="46">
        <f t="shared" si="6"/>
        <v>1.131578947368421</v>
      </c>
    </row>
    <row r="247" spans="1:7" ht="25.5">
      <c r="A247" s="41"/>
      <c r="B247" s="62"/>
      <c r="C247" s="42" t="s">
        <v>285</v>
      </c>
      <c r="D247" s="43" t="s">
        <v>286</v>
      </c>
      <c r="E247" s="47">
        <v>2635295</v>
      </c>
      <c r="F247" s="47">
        <v>2736610</v>
      </c>
      <c r="G247" s="46">
        <f t="shared" si="6"/>
        <v>0.9629779179349633</v>
      </c>
    </row>
    <row r="248" spans="1:7" ht="25.5">
      <c r="A248" s="41"/>
      <c r="B248" s="62"/>
      <c r="C248" s="42" t="s">
        <v>327</v>
      </c>
      <c r="D248" s="43" t="s">
        <v>328</v>
      </c>
      <c r="E248" s="47">
        <v>222600</v>
      </c>
      <c r="F248" s="47">
        <v>223188</v>
      </c>
      <c r="G248" s="46">
        <f t="shared" si="6"/>
        <v>0.9973654497553632</v>
      </c>
    </row>
    <row r="249" spans="1:7" ht="25.5">
      <c r="A249" s="41"/>
      <c r="B249" s="62"/>
      <c r="C249" s="42" t="s">
        <v>287</v>
      </c>
      <c r="D249" s="43" t="s">
        <v>288</v>
      </c>
      <c r="E249" s="47">
        <v>492218</v>
      </c>
      <c r="F249" s="47">
        <v>520061</v>
      </c>
      <c r="G249" s="46">
        <f t="shared" si="6"/>
        <v>0.9464620496441764</v>
      </c>
    </row>
    <row r="250" spans="1:7" ht="25.5">
      <c r="A250" s="41"/>
      <c r="B250" s="62"/>
      <c r="C250" s="42" t="s">
        <v>289</v>
      </c>
      <c r="D250" s="43" t="s">
        <v>290</v>
      </c>
      <c r="E250" s="47">
        <v>70195</v>
      </c>
      <c r="F250" s="47">
        <v>74072</v>
      </c>
      <c r="G250" s="46">
        <f t="shared" si="6"/>
        <v>0.9476590344529647</v>
      </c>
    </row>
    <row r="251" spans="1:7" ht="25.5">
      <c r="A251" s="41"/>
      <c r="B251" s="62"/>
      <c r="C251" s="42" t="s">
        <v>337</v>
      </c>
      <c r="D251" s="43" t="s">
        <v>338</v>
      </c>
      <c r="E251" s="47">
        <v>7000</v>
      </c>
      <c r="F251" s="47">
        <v>7000</v>
      </c>
      <c r="G251" s="46">
        <f t="shared" si="6"/>
        <v>1</v>
      </c>
    </row>
    <row r="252" spans="1:7" ht="25.5">
      <c r="A252" s="41"/>
      <c r="B252" s="62"/>
      <c r="C252" s="42" t="s">
        <v>291</v>
      </c>
      <c r="D252" s="43" t="s">
        <v>292</v>
      </c>
      <c r="E252" s="47">
        <v>147614</v>
      </c>
      <c r="F252" s="47">
        <v>149015</v>
      </c>
      <c r="G252" s="46">
        <f t="shared" si="6"/>
        <v>0.9905982619199409</v>
      </c>
    </row>
    <row r="253" spans="1:7" ht="25.5">
      <c r="A253" s="41"/>
      <c r="B253" s="62"/>
      <c r="C253" s="42" t="s">
        <v>365</v>
      </c>
      <c r="D253" s="43" t="s">
        <v>366</v>
      </c>
      <c r="E253" s="47">
        <v>69000</v>
      </c>
      <c r="F253" s="47">
        <v>82000</v>
      </c>
      <c r="G253" s="46">
        <f t="shared" si="6"/>
        <v>0.8414634146341463</v>
      </c>
    </row>
    <row r="254" spans="1:7" ht="25.5">
      <c r="A254" s="41"/>
      <c r="B254" s="62"/>
      <c r="C254" s="42" t="s">
        <v>367</v>
      </c>
      <c r="D254" s="43" t="s">
        <v>368</v>
      </c>
      <c r="E254" s="47">
        <v>1500</v>
      </c>
      <c r="F254" s="47">
        <v>2485</v>
      </c>
      <c r="G254" s="46">
        <f t="shared" si="6"/>
        <v>0.6036217303822937</v>
      </c>
    </row>
    <row r="255" spans="1:7" ht="25.5">
      <c r="A255" s="41"/>
      <c r="B255" s="62"/>
      <c r="C255" s="42" t="s">
        <v>313</v>
      </c>
      <c r="D255" s="43" t="s">
        <v>314</v>
      </c>
      <c r="E255" s="47">
        <v>54000</v>
      </c>
      <c r="F255" s="47">
        <v>54000</v>
      </c>
      <c r="G255" s="46">
        <f t="shared" si="6"/>
        <v>1</v>
      </c>
    </row>
    <row r="256" spans="1:7" ht="25.5">
      <c r="A256" s="41"/>
      <c r="B256" s="62"/>
      <c r="C256" s="42" t="s">
        <v>308</v>
      </c>
      <c r="D256" s="43" t="s">
        <v>309</v>
      </c>
      <c r="E256" s="47">
        <v>26000</v>
      </c>
      <c r="F256" s="47">
        <v>22535</v>
      </c>
      <c r="G256" s="46">
        <f t="shared" si="6"/>
        <v>1.1537608165076547</v>
      </c>
    </row>
    <row r="257" spans="1:7" ht="25.5">
      <c r="A257" s="41"/>
      <c r="B257" s="62"/>
      <c r="C257" s="42" t="s">
        <v>339</v>
      </c>
      <c r="D257" s="43" t="s">
        <v>340</v>
      </c>
      <c r="E257" s="47">
        <v>6875</v>
      </c>
      <c r="F257" s="47">
        <v>6275</v>
      </c>
      <c r="G257" s="46">
        <f t="shared" si="6"/>
        <v>1.095617529880478</v>
      </c>
    </row>
    <row r="258" spans="1:7" ht="25.5">
      <c r="A258" s="41"/>
      <c r="B258" s="62"/>
      <c r="C258" s="42" t="s">
        <v>304</v>
      </c>
      <c r="D258" s="43" t="s">
        <v>305</v>
      </c>
      <c r="E258" s="47">
        <v>26000</v>
      </c>
      <c r="F258" s="47">
        <v>25280</v>
      </c>
      <c r="G258" s="46">
        <f t="shared" si="6"/>
        <v>1.0284810126582278</v>
      </c>
    </row>
    <row r="259" spans="1:7" ht="25.5">
      <c r="A259" s="41"/>
      <c r="B259" s="62"/>
      <c r="C259" s="42" t="s">
        <v>341</v>
      </c>
      <c r="D259" s="43" t="s">
        <v>342</v>
      </c>
      <c r="E259" s="47">
        <v>1600</v>
      </c>
      <c r="F259" s="47">
        <v>1600</v>
      </c>
      <c r="G259" s="46">
        <f t="shared" si="6"/>
        <v>1</v>
      </c>
    </row>
    <row r="260" spans="1:7" ht="38.25">
      <c r="A260" s="41"/>
      <c r="B260" s="62"/>
      <c r="C260" s="42" t="s">
        <v>343</v>
      </c>
      <c r="D260" s="43" t="s">
        <v>344</v>
      </c>
      <c r="E260" s="47">
        <v>1300</v>
      </c>
      <c r="F260" s="47">
        <v>1340</v>
      </c>
      <c r="G260" s="46">
        <f t="shared" si="6"/>
        <v>0.9701492537313433</v>
      </c>
    </row>
    <row r="261" spans="1:7" ht="38.25">
      <c r="A261" s="41"/>
      <c r="B261" s="62"/>
      <c r="C261" s="42" t="s">
        <v>315</v>
      </c>
      <c r="D261" s="43" t="s">
        <v>316</v>
      </c>
      <c r="E261" s="47">
        <v>1700</v>
      </c>
      <c r="F261" s="47">
        <v>1700</v>
      </c>
      <c r="G261" s="46">
        <f t="shared" si="6"/>
        <v>1</v>
      </c>
    </row>
    <row r="262" spans="1:7" ht="25.5">
      <c r="A262" s="41"/>
      <c r="B262" s="62"/>
      <c r="C262" s="42" t="s">
        <v>329</v>
      </c>
      <c r="D262" s="43" t="s">
        <v>330</v>
      </c>
      <c r="E262" s="47">
        <v>4600</v>
      </c>
      <c r="F262" s="47">
        <v>5200</v>
      </c>
      <c r="G262" s="46">
        <f t="shared" si="6"/>
        <v>0.8846153846153846</v>
      </c>
    </row>
    <row r="263" spans="1:7" ht="25.5">
      <c r="A263" s="41"/>
      <c r="B263" s="62"/>
      <c r="C263" s="42" t="s">
        <v>293</v>
      </c>
      <c r="D263" s="43" t="s">
        <v>294</v>
      </c>
      <c r="E263" s="47">
        <v>4700</v>
      </c>
      <c r="F263" s="47">
        <v>4900</v>
      </c>
      <c r="G263" s="46">
        <f t="shared" si="6"/>
        <v>0.9591836734693877</v>
      </c>
    </row>
    <row r="264" spans="1:7" ht="25.5">
      <c r="A264" s="41"/>
      <c r="B264" s="62"/>
      <c r="C264" s="42" t="s">
        <v>345</v>
      </c>
      <c r="D264" s="43" t="s">
        <v>346</v>
      </c>
      <c r="E264" s="47">
        <v>157877</v>
      </c>
      <c r="F264" s="47">
        <v>169878</v>
      </c>
      <c r="G264" s="46">
        <f t="shared" si="6"/>
        <v>0.9293551843087392</v>
      </c>
    </row>
    <row r="265" spans="1:7" ht="25.5">
      <c r="A265" s="41"/>
      <c r="B265" s="62"/>
      <c r="C265" s="42" t="s">
        <v>321</v>
      </c>
      <c r="D265" s="43" t="s">
        <v>322</v>
      </c>
      <c r="E265" s="47">
        <v>4222</v>
      </c>
      <c r="F265" s="47">
        <v>1800</v>
      </c>
      <c r="G265" s="46">
        <f t="shared" si="6"/>
        <v>2.3455555555555554</v>
      </c>
    </row>
    <row r="266" spans="1:7" ht="25.5">
      <c r="A266" s="41"/>
      <c r="B266" s="62"/>
      <c r="C266" s="42" t="s">
        <v>347</v>
      </c>
      <c r="D266" s="43" t="s">
        <v>348</v>
      </c>
      <c r="E266" s="47">
        <v>1500</v>
      </c>
      <c r="F266" s="47">
        <v>1520</v>
      </c>
      <c r="G266" s="46">
        <f t="shared" si="6"/>
        <v>0.9868421052631579</v>
      </c>
    </row>
    <row r="267" spans="1:7" ht="25.5">
      <c r="A267" s="41"/>
      <c r="B267" s="63"/>
      <c r="C267" s="42" t="s">
        <v>281</v>
      </c>
      <c r="D267" s="43" t="s">
        <v>282</v>
      </c>
      <c r="E267" s="47">
        <v>0</v>
      </c>
      <c r="F267" s="47">
        <v>17500</v>
      </c>
      <c r="G267" s="46">
        <f t="shared" si="6"/>
        <v>0</v>
      </c>
    </row>
    <row r="268" spans="1:7" ht="12.75">
      <c r="A268" s="41"/>
      <c r="B268" s="60" t="s">
        <v>256</v>
      </c>
      <c r="C268" s="42"/>
      <c r="D268" s="43" t="s">
        <v>78</v>
      </c>
      <c r="E268" s="47">
        <f>SUM(E269:E274)</f>
        <v>406800</v>
      </c>
      <c r="F268" s="47">
        <f>SUM(F269:F274)</f>
        <v>409122</v>
      </c>
      <c r="G268" s="45">
        <f>E268/F268</f>
        <v>0.9943244313432179</v>
      </c>
    </row>
    <row r="269" spans="1:7" ht="25.5">
      <c r="A269" s="41"/>
      <c r="B269" s="42"/>
      <c r="C269" s="42" t="s">
        <v>323</v>
      </c>
      <c r="D269" s="43" t="s">
        <v>324</v>
      </c>
      <c r="E269" s="47">
        <v>8800</v>
      </c>
      <c r="F269" s="47">
        <v>0</v>
      </c>
      <c r="G269" s="46" t="s">
        <v>273</v>
      </c>
    </row>
    <row r="270" spans="1:7" ht="25.5">
      <c r="A270" s="41"/>
      <c r="B270" s="61"/>
      <c r="C270" s="42" t="s">
        <v>287</v>
      </c>
      <c r="D270" s="43" t="s">
        <v>288</v>
      </c>
      <c r="E270" s="47">
        <v>3800</v>
      </c>
      <c r="F270" s="47">
        <v>2500</v>
      </c>
      <c r="G270" s="46">
        <f t="shared" si="6"/>
        <v>1.52</v>
      </c>
    </row>
    <row r="271" spans="1:7" ht="25.5">
      <c r="A271" s="41"/>
      <c r="B271" s="62"/>
      <c r="C271" s="42" t="s">
        <v>337</v>
      </c>
      <c r="D271" s="43" t="s">
        <v>338</v>
      </c>
      <c r="E271" s="47">
        <v>12200</v>
      </c>
      <c r="F271" s="47">
        <v>10500</v>
      </c>
      <c r="G271" s="46">
        <f t="shared" si="6"/>
        <v>1.161904761904762</v>
      </c>
    </row>
    <row r="272" spans="1:7" ht="25.5">
      <c r="A272" s="41"/>
      <c r="B272" s="62"/>
      <c r="C272" s="42" t="s">
        <v>291</v>
      </c>
      <c r="D272" s="43" t="s">
        <v>292</v>
      </c>
      <c r="E272" s="47">
        <v>0</v>
      </c>
      <c r="F272" s="47">
        <v>2300</v>
      </c>
      <c r="G272" s="46">
        <f t="shared" si="6"/>
        <v>0</v>
      </c>
    </row>
    <row r="273" spans="1:7" ht="25.5">
      <c r="A273" s="41"/>
      <c r="B273" s="62"/>
      <c r="C273" s="42" t="s">
        <v>304</v>
      </c>
      <c r="D273" s="43" t="s">
        <v>305</v>
      </c>
      <c r="E273" s="47">
        <v>379500</v>
      </c>
      <c r="F273" s="47">
        <v>390822</v>
      </c>
      <c r="G273" s="46">
        <f t="shared" si="6"/>
        <v>0.9710302900041451</v>
      </c>
    </row>
    <row r="274" spans="1:7" ht="25.5">
      <c r="A274" s="41"/>
      <c r="B274" s="63"/>
      <c r="C274" s="42" t="s">
        <v>293</v>
      </c>
      <c r="D274" s="43" t="s">
        <v>294</v>
      </c>
      <c r="E274" s="47">
        <v>2500</v>
      </c>
      <c r="F274" s="47">
        <v>3000</v>
      </c>
      <c r="G274" s="46">
        <f t="shared" si="6"/>
        <v>0.8333333333333334</v>
      </c>
    </row>
    <row r="275" spans="1:7" ht="12.75">
      <c r="A275" s="41"/>
      <c r="B275" s="60" t="s">
        <v>257</v>
      </c>
      <c r="C275" s="42"/>
      <c r="D275" s="43" t="s">
        <v>77</v>
      </c>
      <c r="E275" s="47">
        <f>SUM(E276:E279)</f>
        <v>52984</v>
      </c>
      <c r="F275" s="47">
        <f>SUM(F276:F279)</f>
        <v>68474</v>
      </c>
      <c r="G275" s="45">
        <f>E275/F275</f>
        <v>0.773782749656804</v>
      </c>
    </row>
    <row r="276" spans="1:7" ht="25.5">
      <c r="A276" s="41"/>
      <c r="B276" s="61"/>
      <c r="C276" s="42" t="s">
        <v>291</v>
      </c>
      <c r="D276" s="43" t="s">
        <v>292</v>
      </c>
      <c r="E276" s="47">
        <v>29622</v>
      </c>
      <c r="F276" s="47">
        <v>37504</v>
      </c>
      <c r="G276" s="46">
        <f t="shared" si="6"/>
        <v>0.7898357508532423</v>
      </c>
    </row>
    <row r="277" spans="1:7" ht="25.5">
      <c r="A277" s="41"/>
      <c r="B277" s="62"/>
      <c r="C277" s="42" t="s">
        <v>304</v>
      </c>
      <c r="D277" s="43" t="s">
        <v>305</v>
      </c>
      <c r="E277" s="47">
        <v>3480</v>
      </c>
      <c r="F277" s="47">
        <v>5180</v>
      </c>
      <c r="G277" s="46">
        <f t="shared" si="6"/>
        <v>0.6718146718146718</v>
      </c>
    </row>
    <row r="278" spans="1:7" ht="25.5">
      <c r="A278" s="41"/>
      <c r="B278" s="62"/>
      <c r="C278" s="42" t="s">
        <v>329</v>
      </c>
      <c r="D278" s="43" t="s">
        <v>330</v>
      </c>
      <c r="E278" s="47">
        <v>8045</v>
      </c>
      <c r="F278" s="47">
        <v>10381</v>
      </c>
      <c r="G278" s="46">
        <f t="shared" si="6"/>
        <v>0.7749735092958289</v>
      </c>
    </row>
    <row r="279" spans="1:7" ht="25.5">
      <c r="A279" s="41"/>
      <c r="B279" s="63"/>
      <c r="C279" s="42" t="s">
        <v>347</v>
      </c>
      <c r="D279" s="43" t="s">
        <v>348</v>
      </c>
      <c r="E279" s="47">
        <v>11837</v>
      </c>
      <c r="F279" s="47">
        <v>15409</v>
      </c>
      <c r="G279" s="46">
        <f t="shared" si="6"/>
        <v>0.7681874229346486</v>
      </c>
    </row>
    <row r="280" spans="1:7" ht="12.75">
      <c r="A280" s="41"/>
      <c r="B280" s="60" t="s">
        <v>198</v>
      </c>
      <c r="C280" s="42"/>
      <c r="D280" s="43" t="s">
        <v>0</v>
      </c>
      <c r="E280" s="47">
        <f>SUM(E281:E282)</f>
        <v>7000</v>
      </c>
      <c r="F280" s="47">
        <f>SUM(F281:F282)</f>
        <v>5500</v>
      </c>
      <c r="G280" s="45">
        <f>E280/F280</f>
        <v>1.2727272727272727</v>
      </c>
    </row>
    <row r="281" spans="1:7" ht="25.5">
      <c r="A281" s="41"/>
      <c r="B281" s="61"/>
      <c r="C281" s="42" t="s">
        <v>337</v>
      </c>
      <c r="D281" s="43" t="s">
        <v>338</v>
      </c>
      <c r="E281" s="47">
        <v>2000</v>
      </c>
      <c r="F281" s="47">
        <v>500</v>
      </c>
      <c r="G281" s="46">
        <f t="shared" si="6"/>
        <v>4</v>
      </c>
    </row>
    <row r="282" spans="1:7" ht="25.5">
      <c r="A282" s="41"/>
      <c r="B282" s="62"/>
      <c r="C282" s="42" t="s">
        <v>291</v>
      </c>
      <c r="D282" s="43" t="s">
        <v>292</v>
      </c>
      <c r="E282" s="47">
        <v>5000</v>
      </c>
      <c r="F282" s="47">
        <v>5000</v>
      </c>
      <c r="G282" s="46">
        <f t="shared" si="6"/>
        <v>1</v>
      </c>
    </row>
    <row r="283" spans="1:7" ht="12.75">
      <c r="A283" s="19" t="s">
        <v>199</v>
      </c>
      <c r="B283" s="53"/>
      <c r="C283" s="19"/>
      <c r="D283" s="38" t="s">
        <v>20</v>
      </c>
      <c r="E283" s="39">
        <f>E284+E286+E290+E305</f>
        <v>230000</v>
      </c>
      <c r="F283" s="39">
        <f>F284+F286+F290+F305</f>
        <v>249886</v>
      </c>
      <c r="G283" s="40">
        <f>(E283/F283)</f>
        <v>0.9204197113883931</v>
      </c>
    </row>
    <row r="284" spans="1:7" ht="25.5">
      <c r="A284" s="41"/>
      <c r="B284" s="60" t="s">
        <v>476</v>
      </c>
      <c r="C284" s="42"/>
      <c r="D284" s="43" t="s">
        <v>477</v>
      </c>
      <c r="E284" s="47">
        <f>E285</f>
        <v>0</v>
      </c>
      <c r="F284" s="47">
        <f>F285</f>
        <v>2000</v>
      </c>
      <c r="G284" s="45">
        <f>E284/F284</f>
        <v>0</v>
      </c>
    </row>
    <row r="285" spans="1:7" ht="51">
      <c r="A285" s="41"/>
      <c r="B285" s="60"/>
      <c r="C285" s="42" t="s">
        <v>219</v>
      </c>
      <c r="D285" s="43" t="s">
        <v>303</v>
      </c>
      <c r="E285" s="47">
        <v>0</v>
      </c>
      <c r="F285" s="47">
        <v>2000</v>
      </c>
      <c r="G285" s="46">
        <f aca="true" t="shared" si="7" ref="G285:G309">(E285/F285)</f>
        <v>0</v>
      </c>
    </row>
    <row r="286" spans="1:7" ht="12.75">
      <c r="A286" s="41"/>
      <c r="B286" s="60" t="s">
        <v>258</v>
      </c>
      <c r="C286" s="42"/>
      <c r="D286" s="43" t="s">
        <v>76</v>
      </c>
      <c r="E286" s="47">
        <f>E287+E288+E289</f>
        <v>20000</v>
      </c>
      <c r="F286" s="47">
        <f>F287+F288+F289</f>
        <v>19950</v>
      </c>
      <c r="G286" s="45">
        <f>E286/F286</f>
        <v>1.0025062656641603</v>
      </c>
    </row>
    <row r="287" spans="1:7" ht="25.5">
      <c r="A287" s="41"/>
      <c r="B287" s="61"/>
      <c r="C287" s="42" t="s">
        <v>291</v>
      </c>
      <c r="D287" s="43" t="s">
        <v>292</v>
      </c>
      <c r="E287" s="47">
        <v>11000</v>
      </c>
      <c r="F287" s="47">
        <v>11000</v>
      </c>
      <c r="G287" s="46">
        <f t="shared" si="7"/>
        <v>1</v>
      </c>
    </row>
    <row r="288" spans="1:7" ht="25.5">
      <c r="A288" s="41"/>
      <c r="B288" s="62"/>
      <c r="C288" s="42" t="s">
        <v>304</v>
      </c>
      <c r="D288" s="43" t="s">
        <v>305</v>
      </c>
      <c r="E288" s="47">
        <v>5500</v>
      </c>
      <c r="F288" s="47">
        <v>5500</v>
      </c>
      <c r="G288" s="46">
        <f t="shared" si="7"/>
        <v>1</v>
      </c>
    </row>
    <row r="289" spans="1:7" ht="25.5">
      <c r="A289" s="41"/>
      <c r="B289" s="63"/>
      <c r="C289" s="42" t="s">
        <v>347</v>
      </c>
      <c r="D289" s="43" t="s">
        <v>348</v>
      </c>
      <c r="E289" s="47">
        <v>3500</v>
      </c>
      <c r="F289" s="47">
        <v>3450</v>
      </c>
      <c r="G289" s="46">
        <f t="shared" si="7"/>
        <v>1.0144927536231885</v>
      </c>
    </row>
    <row r="290" spans="1:7" ht="12.75">
      <c r="A290" s="41"/>
      <c r="B290" s="60" t="s">
        <v>200</v>
      </c>
      <c r="C290" s="42"/>
      <c r="D290" s="43" t="s">
        <v>19</v>
      </c>
      <c r="E290" s="47">
        <f>SUM(E291:E304)</f>
        <v>210000</v>
      </c>
      <c r="F290" s="47">
        <f>SUM(F291:F304)</f>
        <v>220936</v>
      </c>
      <c r="G290" s="45">
        <f>E290/F290</f>
        <v>0.9505015026976138</v>
      </c>
    </row>
    <row r="291" spans="1:7" ht="25.5">
      <c r="A291" s="41"/>
      <c r="B291" s="61"/>
      <c r="C291" s="42" t="s">
        <v>285</v>
      </c>
      <c r="D291" s="43" t="s">
        <v>286</v>
      </c>
      <c r="E291" s="47">
        <v>4500</v>
      </c>
      <c r="F291" s="47">
        <v>4500</v>
      </c>
      <c r="G291" s="46">
        <f t="shared" si="7"/>
        <v>1</v>
      </c>
    </row>
    <row r="292" spans="1:7" ht="25.5">
      <c r="A292" s="41"/>
      <c r="B292" s="62"/>
      <c r="C292" s="42" t="s">
        <v>287</v>
      </c>
      <c r="D292" s="43" t="s">
        <v>288</v>
      </c>
      <c r="E292" s="47">
        <v>6714</v>
      </c>
      <c r="F292" s="47">
        <v>6714</v>
      </c>
      <c r="G292" s="46">
        <f t="shared" si="7"/>
        <v>1</v>
      </c>
    </row>
    <row r="293" spans="1:7" ht="25.5">
      <c r="A293" s="41"/>
      <c r="B293" s="62"/>
      <c r="C293" s="42" t="s">
        <v>289</v>
      </c>
      <c r="D293" s="43" t="s">
        <v>290</v>
      </c>
      <c r="E293" s="47">
        <v>100</v>
      </c>
      <c r="F293" s="47">
        <v>100</v>
      </c>
      <c r="G293" s="46">
        <f t="shared" si="7"/>
        <v>1</v>
      </c>
    </row>
    <row r="294" spans="1:7" ht="25.5">
      <c r="A294" s="41"/>
      <c r="B294" s="62"/>
      <c r="C294" s="42" t="s">
        <v>337</v>
      </c>
      <c r="D294" s="43" t="s">
        <v>338</v>
      </c>
      <c r="E294" s="47">
        <v>85590</v>
      </c>
      <c r="F294" s="47">
        <v>84926</v>
      </c>
      <c r="G294" s="46">
        <f t="shared" si="7"/>
        <v>1.007818571462214</v>
      </c>
    </row>
    <row r="295" spans="1:7" ht="25.5">
      <c r="A295" s="41"/>
      <c r="B295" s="62"/>
      <c r="C295" s="42" t="s">
        <v>291</v>
      </c>
      <c r="D295" s="43" t="s">
        <v>292</v>
      </c>
      <c r="E295" s="47">
        <v>20330</v>
      </c>
      <c r="F295" s="47">
        <v>20330</v>
      </c>
      <c r="G295" s="46">
        <f t="shared" si="7"/>
        <v>1</v>
      </c>
    </row>
    <row r="296" spans="1:7" ht="25.5">
      <c r="A296" s="41"/>
      <c r="B296" s="62"/>
      <c r="C296" s="42" t="s">
        <v>313</v>
      </c>
      <c r="D296" s="43" t="s">
        <v>314</v>
      </c>
      <c r="E296" s="47">
        <v>2200</v>
      </c>
      <c r="F296" s="47">
        <v>2200</v>
      </c>
      <c r="G296" s="46">
        <f t="shared" si="7"/>
        <v>1</v>
      </c>
    </row>
    <row r="297" spans="1:7" ht="25.5">
      <c r="A297" s="41"/>
      <c r="B297" s="62"/>
      <c r="C297" s="42" t="s">
        <v>308</v>
      </c>
      <c r="D297" s="43" t="s">
        <v>309</v>
      </c>
      <c r="E297" s="47">
        <v>5000</v>
      </c>
      <c r="F297" s="47">
        <v>5000</v>
      </c>
      <c r="G297" s="46">
        <f t="shared" si="7"/>
        <v>1</v>
      </c>
    </row>
    <row r="298" spans="1:7" ht="25.5">
      <c r="A298" s="41"/>
      <c r="B298" s="62"/>
      <c r="C298" s="42" t="s">
        <v>304</v>
      </c>
      <c r="D298" s="43" t="s">
        <v>305</v>
      </c>
      <c r="E298" s="47">
        <v>80406</v>
      </c>
      <c r="F298" s="47">
        <v>83046</v>
      </c>
      <c r="G298" s="46">
        <f t="shared" si="7"/>
        <v>0.9682103894227295</v>
      </c>
    </row>
    <row r="299" spans="1:7" ht="25.5">
      <c r="A299" s="41"/>
      <c r="B299" s="62"/>
      <c r="C299" s="42" t="s">
        <v>341</v>
      </c>
      <c r="D299" s="43" t="s">
        <v>342</v>
      </c>
      <c r="E299" s="47">
        <v>1320</v>
      </c>
      <c r="F299" s="47">
        <v>1320</v>
      </c>
      <c r="G299" s="46">
        <f t="shared" si="7"/>
        <v>1</v>
      </c>
    </row>
    <row r="300" spans="1:7" ht="38.25">
      <c r="A300" s="41"/>
      <c r="B300" s="62"/>
      <c r="C300" s="42" t="s">
        <v>315</v>
      </c>
      <c r="D300" s="43" t="s">
        <v>316</v>
      </c>
      <c r="E300" s="47">
        <v>1200</v>
      </c>
      <c r="F300" s="47">
        <v>1200</v>
      </c>
      <c r="G300" s="46">
        <f t="shared" si="7"/>
        <v>1</v>
      </c>
    </row>
    <row r="301" spans="1:7" ht="25.5">
      <c r="A301" s="41"/>
      <c r="B301" s="62"/>
      <c r="C301" s="42" t="s">
        <v>329</v>
      </c>
      <c r="D301" s="43" t="s">
        <v>330</v>
      </c>
      <c r="E301" s="47">
        <v>400</v>
      </c>
      <c r="F301" s="47">
        <v>400</v>
      </c>
      <c r="G301" s="46">
        <f t="shared" si="7"/>
        <v>1</v>
      </c>
    </row>
    <row r="302" spans="1:7" ht="25.5">
      <c r="A302" s="41"/>
      <c r="B302" s="62"/>
      <c r="C302" s="42" t="s">
        <v>310</v>
      </c>
      <c r="D302" s="43" t="s">
        <v>311</v>
      </c>
      <c r="E302" s="47">
        <v>240</v>
      </c>
      <c r="F302" s="47">
        <v>0</v>
      </c>
      <c r="G302" s="46" t="s">
        <v>273</v>
      </c>
    </row>
    <row r="303" spans="1:7" ht="25.5">
      <c r="A303" s="41"/>
      <c r="B303" s="62"/>
      <c r="C303" s="42" t="s">
        <v>347</v>
      </c>
      <c r="D303" s="43" t="s">
        <v>348</v>
      </c>
      <c r="E303" s="47">
        <v>2000</v>
      </c>
      <c r="F303" s="47">
        <v>2000</v>
      </c>
      <c r="G303" s="46">
        <f t="shared" si="7"/>
        <v>1</v>
      </c>
    </row>
    <row r="304" spans="1:7" ht="25.5">
      <c r="A304" s="41"/>
      <c r="B304" s="63"/>
      <c r="C304" s="42" t="s">
        <v>281</v>
      </c>
      <c r="D304" s="43" t="s">
        <v>282</v>
      </c>
      <c r="E304" s="47">
        <v>0</v>
      </c>
      <c r="F304" s="47">
        <v>9200</v>
      </c>
      <c r="G304" s="46">
        <f t="shared" si="7"/>
        <v>0</v>
      </c>
    </row>
    <row r="305" spans="1:7" ht="12.75">
      <c r="A305" s="41"/>
      <c r="B305" s="60" t="s">
        <v>202</v>
      </c>
      <c r="C305" s="42"/>
      <c r="D305" s="43" t="s">
        <v>0</v>
      </c>
      <c r="E305" s="47">
        <f>SUM(E306:E309)</f>
        <v>0</v>
      </c>
      <c r="F305" s="47">
        <f>SUM(F306:F309)</f>
        <v>7000</v>
      </c>
      <c r="G305" s="45">
        <f>E305/F305</f>
        <v>0</v>
      </c>
    </row>
    <row r="306" spans="1:7" ht="38.25">
      <c r="A306" s="41"/>
      <c r="B306" s="61"/>
      <c r="C306" s="42" t="s">
        <v>373</v>
      </c>
      <c r="D306" s="43" t="s">
        <v>374</v>
      </c>
      <c r="E306" s="47">
        <v>0</v>
      </c>
      <c r="F306" s="47">
        <v>5000</v>
      </c>
      <c r="G306" s="46">
        <f t="shared" si="7"/>
        <v>0</v>
      </c>
    </row>
    <row r="307" spans="1:7" ht="25.5">
      <c r="A307" s="41"/>
      <c r="B307" s="62"/>
      <c r="C307" s="42" t="s">
        <v>285</v>
      </c>
      <c r="D307" s="43" t="s">
        <v>286</v>
      </c>
      <c r="E307" s="47">
        <v>0</v>
      </c>
      <c r="F307" s="47">
        <v>1690</v>
      </c>
      <c r="G307" s="46">
        <f t="shared" si="7"/>
        <v>0</v>
      </c>
    </row>
    <row r="308" spans="1:7" ht="25.5">
      <c r="A308" s="41"/>
      <c r="B308" s="62"/>
      <c r="C308" s="42" t="s">
        <v>287</v>
      </c>
      <c r="D308" s="43" t="s">
        <v>288</v>
      </c>
      <c r="E308" s="47">
        <v>0</v>
      </c>
      <c r="F308" s="47">
        <v>268</v>
      </c>
      <c r="G308" s="46">
        <f t="shared" si="7"/>
        <v>0</v>
      </c>
    </row>
    <row r="309" spans="1:7" ht="25.5">
      <c r="A309" s="41"/>
      <c r="B309" s="63"/>
      <c r="C309" s="42" t="s">
        <v>289</v>
      </c>
      <c r="D309" s="43" t="s">
        <v>290</v>
      </c>
      <c r="E309" s="47">
        <v>0</v>
      </c>
      <c r="F309" s="47">
        <v>42</v>
      </c>
      <c r="G309" s="46">
        <f t="shared" si="7"/>
        <v>0</v>
      </c>
    </row>
    <row r="310" spans="1:7" ht="12.75">
      <c r="A310" s="19" t="s">
        <v>203</v>
      </c>
      <c r="B310" s="53"/>
      <c r="C310" s="19"/>
      <c r="D310" s="38" t="s">
        <v>18</v>
      </c>
      <c r="E310" s="39">
        <f>E311+E314+E317+E320+E324+E340+E342+E345+E347+E350+E368+E371</f>
        <v>5576169</v>
      </c>
      <c r="F310" s="39">
        <f>F311+F314+F317+F320+F324+F340+F342+F345+F347+F350+F368+F371</f>
        <v>6175187</v>
      </c>
      <c r="G310" s="40">
        <f>(E310/F310)</f>
        <v>0.902995974049045</v>
      </c>
    </row>
    <row r="311" spans="1:7" ht="12.75">
      <c r="A311" s="41"/>
      <c r="B311" s="60" t="s">
        <v>478</v>
      </c>
      <c r="C311" s="42"/>
      <c r="D311" s="43" t="s">
        <v>479</v>
      </c>
      <c r="E311" s="47">
        <f>E312+E313</f>
        <v>0</v>
      </c>
      <c r="F311" s="47">
        <f>F312+F313</f>
        <v>18802</v>
      </c>
      <c r="G311" s="45">
        <f>E311/F311</f>
        <v>0</v>
      </c>
    </row>
    <row r="312" spans="1:7" ht="25.5">
      <c r="A312" s="41"/>
      <c r="B312" s="61"/>
      <c r="C312" s="42" t="s">
        <v>377</v>
      </c>
      <c r="D312" s="43" t="s">
        <v>378</v>
      </c>
      <c r="E312" s="47">
        <v>0</v>
      </c>
      <c r="F312" s="47">
        <v>0</v>
      </c>
      <c r="G312" s="46" t="s">
        <v>273</v>
      </c>
    </row>
    <row r="313" spans="1:7" ht="38.25">
      <c r="A313" s="41"/>
      <c r="B313" s="63"/>
      <c r="C313" s="42" t="s">
        <v>384</v>
      </c>
      <c r="D313" s="43" t="s">
        <v>385</v>
      </c>
      <c r="E313" s="47">
        <v>0</v>
      </c>
      <c r="F313" s="47">
        <v>18802</v>
      </c>
      <c r="G313" s="46">
        <f>(E313/F313)</f>
        <v>0</v>
      </c>
    </row>
    <row r="314" spans="1:7" ht="12.75">
      <c r="A314" s="41"/>
      <c r="B314" s="60" t="s">
        <v>375</v>
      </c>
      <c r="C314" s="42"/>
      <c r="D314" s="43" t="s">
        <v>376</v>
      </c>
      <c r="E314" s="47">
        <f>E315+E316</f>
        <v>7396</v>
      </c>
      <c r="F314" s="47">
        <f>F315+F316</f>
        <v>7785</v>
      </c>
      <c r="G314" s="45">
        <f>E314/F314</f>
        <v>0.9500321130378934</v>
      </c>
    </row>
    <row r="315" spans="1:7" ht="25.5">
      <c r="A315" s="41"/>
      <c r="B315" s="61"/>
      <c r="C315" s="42" t="s">
        <v>377</v>
      </c>
      <c r="D315" s="43" t="s">
        <v>378</v>
      </c>
      <c r="E315" s="47">
        <v>0</v>
      </c>
      <c r="F315" s="47">
        <v>0</v>
      </c>
      <c r="G315" s="46" t="s">
        <v>273</v>
      </c>
    </row>
    <row r="316" spans="1:7" ht="38.25">
      <c r="A316" s="41"/>
      <c r="B316" s="63"/>
      <c r="C316" s="42" t="s">
        <v>384</v>
      </c>
      <c r="D316" s="43" t="s">
        <v>385</v>
      </c>
      <c r="E316" s="47">
        <v>7396</v>
      </c>
      <c r="F316" s="47">
        <v>7785</v>
      </c>
      <c r="G316" s="46">
        <f aca="true" t="shared" si="8" ref="G316:G344">(E316/F316)</f>
        <v>0.9500321130378934</v>
      </c>
    </row>
    <row r="317" spans="1:7" ht="25.5">
      <c r="A317" s="41"/>
      <c r="B317" s="60" t="s">
        <v>259</v>
      </c>
      <c r="C317" s="42"/>
      <c r="D317" s="43" t="s">
        <v>260</v>
      </c>
      <c r="E317" s="47">
        <f>E318+E319</f>
        <v>1425</v>
      </c>
      <c r="F317" s="47">
        <f>F318+F319</f>
        <v>1500</v>
      </c>
      <c r="G317" s="45">
        <f>E317/F317</f>
        <v>0.95</v>
      </c>
    </row>
    <row r="318" spans="1:7" ht="25.5">
      <c r="A318" s="41"/>
      <c r="B318" s="61"/>
      <c r="C318" s="42" t="s">
        <v>291</v>
      </c>
      <c r="D318" s="43" t="s">
        <v>292</v>
      </c>
      <c r="E318" s="47">
        <v>665</v>
      </c>
      <c r="F318" s="47">
        <v>700</v>
      </c>
      <c r="G318" s="46">
        <f t="shared" si="8"/>
        <v>0.95</v>
      </c>
    </row>
    <row r="319" spans="1:7" ht="25.5">
      <c r="A319" s="41"/>
      <c r="B319" s="63"/>
      <c r="C319" s="42" t="s">
        <v>347</v>
      </c>
      <c r="D319" s="43" t="s">
        <v>348</v>
      </c>
      <c r="E319" s="47">
        <v>760</v>
      </c>
      <c r="F319" s="47">
        <v>800</v>
      </c>
      <c r="G319" s="46">
        <f t="shared" si="8"/>
        <v>0.95</v>
      </c>
    </row>
    <row r="320" spans="1:7" ht="12.75">
      <c r="A320" s="41"/>
      <c r="B320" s="60" t="s">
        <v>274</v>
      </c>
      <c r="C320" s="42"/>
      <c r="D320" s="43" t="s">
        <v>275</v>
      </c>
      <c r="E320" s="47">
        <f>E321+E322</f>
        <v>0</v>
      </c>
      <c r="F320" s="47">
        <f>F321+F322+F323</f>
        <v>30000</v>
      </c>
      <c r="G320" s="45">
        <f>E320/F320</f>
        <v>0</v>
      </c>
    </row>
    <row r="321" spans="1:7" ht="25.5">
      <c r="A321" s="41"/>
      <c r="B321" s="61"/>
      <c r="C321" s="42" t="s">
        <v>287</v>
      </c>
      <c r="D321" s="43" t="s">
        <v>288</v>
      </c>
      <c r="E321" s="47">
        <v>0</v>
      </c>
      <c r="F321" s="47">
        <v>4317</v>
      </c>
      <c r="G321" s="46">
        <f t="shared" si="8"/>
        <v>0</v>
      </c>
    </row>
    <row r="322" spans="1:7" ht="25.5">
      <c r="A322" s="41"/>
      <c r="B322" s="62"/>
      <c r="C322" s="42" t="s">
        <v>289</v>
      </c>
      <c r="D322" s="43" t="s">
        <v>290</v>
      </c>
      <c r="E322" s="47">
        <v>0</v>
      </c>
      <c r="F322" s="47">
        <v>615</v>
      </c>
      <c r="G322" s="46">
        <f t="shared" si="8"/>
        <v>0</v>
      </c>
    </row>
    <row r="323" spans="1:7" ht="25.5">
      <c r="A323" s="41"/>
      <c r="B323" s="63"/>
      <c r="C323" s="42" t="s">
        <v>337</v>
      </c>
      <c r="D323" s="43" t="s">
        <v>338</v>
      </c>
      <c r="E323" s="47">
        <v>0</v>
      </c>
      <c r="F323" s="47">
        <v>25068</v>
      </c>
      <c r="G323" s="46">
        <f t="shared" si="8"/>
        <v>0</v>
      </c>
    </row>
    <row r="324" spans="1:7" ht="38.25">
      <c r="A324" s="41"/>
      <c r="B324" s="60" t="s">
        <v>204</v>
      </c>
      <c r="C324" s="42"/>
      <c r="D324" s="43" t="s">
        <v>205</v>
      </c>
      <c r="E324" s="47">
        <f>SUM(E325:E339)</f>
        <v>3562424</v>
      </c>
      <c r="F324" s="47">
        <f>SUM(F325:F339)</f>
        <v>3799766</v>
      </c>
      <c r="G324" s="45">
        <f>E324/F324</f>
        <v>0.9375377325866908</v>
      </c>
    </row>
    <row r="325" spans="1:7" ht="63.75">
      <c r="A325" s="41"/>
      <c r="B325" s="61"/>
      <c r="C325" s="42" t="s">
        <v>208</v>
      </c>
      <c r="D325" s="43" t="s">
        <v>379</v>
      </c>
      <c r="E325" s="47">
        <v>18000</v>
      </c>
      <c r="F325" s="47">
        <v>18000</v>
      </c>
      <c r="G325" s="46">
        <f t="shared" si="8"/>
        <v>1</v>
      </c>
    </row>
    <row r="326" spans="1:7" ht="25.5">
      <c r="A326" s="41"/>
      <c r="B326" s="62"/>
      <c r="C326" s="42" t="s">
        <v>377</v>
      </c>
      <c r="D326" s="43" t="s">
        <v>378</v>
      </c>
      <c r="E326" s="47">
        <v>3236800</v>
      </c>
      <c r="F326" s="47">
        <v>3429115</v>
      </c>
      <c r="G326" s="46">
        <f t="shared" si="8"/>
        <v>0.9439170164896774</v>
      </c>
    </row>
    <row r="327" spans="1:7" ht="25.5">
      <c r="A327" s="41"/>
      <c r="B327" s="62"/>
      <c r="C327" s="42" t="s">
        <v>285</v>
      </c>
      <c r="D327" s="43" t="s">
        <v>286</v>
      </c>
      <c r="E327" s="47">
        <v>133250</v>
      </c>
      <c r="F327" s="47">
        <v>139532</v>
      </c>
      <c r="G327" s="46">
        <f t="shared" si="8"/>
        <v>0.9549780695467707</v>
      </c>
    </row>
    <row r="328" spans="1:7" ht="25.5">
      <c r="A328" s="41"/>
      <c r="B328" s="62"/>
      <c r="C328" s="42" t="s">
        <v>327</v>
      </c>
      <c r="D328" s="43" t="s">
        <v>328</v>
      </c>
      <c r="E328" s="47">
        <v>11600</v>
      </c>
      <c r="F328" s="47">
        <v>11600</v>
      </c>
      <c r="G328" s="46">
        <f t="shared" si="8"/>
        <v>1</v>
      </c>
    </row>
    <row r="329" spans="1:7" ht="25.5">
      <c r="A329" s="41"/>
      <c r="B329" s="62"/>
      <c r="C329" s="42" t="s">
        <v>287</v>
      </c>
      <c r="D329" s="43" t="s">
        <v>288</v>
      </c>
      <c r="E329" s="47">
        <v>124192</v>
      </c>
      <c r="F329" s="47">
        <v>164192</v>
      </c>
      <c r="G329" s="46">
        <f t="shared" si="8"/>
        <v>0.7563827713895926</v>
      </c>
    </row>
    <row r="330" spans="1:7" ht="25.5">
      <c r="A330" s="41"/>
      <c r="B330" s="62"/>
      <c r="C330" s="42" t="s">
        <v>289</v>
      </c>
      <c r="D330" s="43" t="s">
        <v>290</v>
      </c>
      <c r="E330" s="47">
        <v>3800</v>
      </c>
      <c r="F330" s="47">
        <v>3800</v>
      </c>
      <c r="G330" s="46">
        <f t="shared" si="8"/>
        <v>1</v>
      </c>
    </row>
    <row r="331" spans="1:7" ht="25.5">
      <c r="A331" s="41"/>
      <c r="B331" s="62"/>
      <c r="C331" s="42" t="s">
        <v>291</v>
      </c>
      <c r="D331" s="43" t="s">
        <v>292</v>
      </c>
      <c r="E331" s="47">
        <v>3816</v>
      </c>
      <c r="F331" s="47">
        <v>3816</v>
      </c>
      <c r="G331" s="46">
        <f t="shared" si="8"/>
        <v>1</v>
      </c>
    </row>
    <row r="332" spans="1:7" ht="25.5">
      <c r="A332" s="41"/>
      <c r="B332" s="62"/>
      <c r="C332" s="42" t="s">
        <v>313</v>
      </c>
      <c r="D332" s="43" t="s">
        <v>314</v>
      </c>
      <c r="E332" s="47">
        <v>8246</v>
      </c>
      <c r="F332" s="47">
        <v>8085</v>
      </c>
      <c r="G332" s="46">
        <f t="shared" si="8"/>
        <v>1.0199134199134199</v>
      </c>
    </row>
    <row r="333" spans="1:7" ht="25.5">
      <c r="A333" s="41"/>
      <c r="B333" s="62"/>
      <c r="C333" s="42" t="s">
        <v>304</v>
      </c>
      <c r="D333" s="43" t="s">
        <v>305</v>
      </c>
      <c r="E333" s="47">
        <v>4500</v>
      </c>
      <c r="F333" s="47">
        <v>4500</v>
      </c>
      <c r="G333" s="46">
        <f t="shared" si="8"/>
        <v>1</v>
      </c>
    </row>
    <row r="334" spans="1:7" ht="25.5">
      <c r="A334" s="41"/>
      <c r="B334" s="62"/>
      <c r="C334" s="42" t="s">
        <v>341</v>
      </c>
      <c r="D334" s="43" t="s">
        <v>342</v>
      </c>
      <c r="E334" s="47">
        <v>1750</v>
      </c>
      <c r="F334" s="47">
        <v>1750</v>
      </c>
      <c r="G334" s="46">
        <f t="shared" si="8"/>
        <v>1</v>
      </c>
    </row>
    <row r="335" spans="1:7" ht="38.25">
      <c r="A335" s="41"/>
      <c r="B335" s="62"/>
      <c r="C335" s="42" t="s">
        <v>315</v>
      </c>
      <c r="D335" s="43" t="s">
        <v>316</v>
      </c>
      <c r="E335" s="47">
        <v>2200</v>
      </c>
      <c r="F335" s="47">
        <v>2200</v>
      </c>
      <c r="G335" s="46">
        <f t="shared" si="8"/>
        <v>1</v>
      </c>
    </row>
    <row r="336" spans="1:7" ht="25.5">
      <c r="A336" s="41"/>
      <c r="B336" s="62"/>
      <c r="C336" s="42" t="s">
        <v>329</v>
      </c>
      <c r="D336" s="43" t="s">
        <v>330</v>
      </c>
      <c r="E336" s="47">
        <v>1000</v>
      </c>
      <c r="F336" s="47">
        <v>1000</v>
      </c>
      <c r="G336" s="46">
        <f t="shared" si="8"/>
        <v>1</v>
      </c>
    </row>
    <row r="337" spans="1:7" ht="25.5">
      <c r="A337" s="41"/>
      <c r="B337" s="62"/>
      <c r="C337" s="42" t="s">
        <v>345</v>
      </c>
      <c r="D337" s="43" t="s">
        <v>346</v>
      </c>
      <c r="E337" s="47">
        <v>5470</v>
      </c>
      <c r="F337" s="47">
        <v>4376</v>
      </c>
      <c r="G337" s="46">
        <f t="shared" si="8"/>
        <v>1.25</v>
      </c>
    </row>
    <row r="338" spans="1:7" ht="63.75">
      <c r="A338" s="41"/>
      <c r="B338" s="62"/>
      <c r="C338" s="42" t="s">
        <v>380</v>
      </c>
      <c r="D338" s="43" t="s">
        <v>381</v>
      </c>
      <c r="E338" s="47">
        <v>6000</v>
      </c>
      <c r="F338" s="47">
        <v>6000</v>
      </c>
      <c r="G338" s="46">
        <f t="shared" si="8"/>
        <v>1</v>
      </c>
    </row>
    <row r="339" spans="1:7" ht="25.5">
      <c r="A339" s="41"/>
      <c r="B339" s="63"/>
      <c r="C339" s="42" t="s">
        <v>347</v>
      </c>
      <c r="D339" s="43" t="s">
        <v>348</v>
      </c>
      <c r="E339" s="47">
        <v>1800</v>
      </c>
      <c r="F339" s="47">
        <v>1800</v>
      </c>
      <c r="G339" s="46">
        <f t="shared" si="8"/>
        <v>1</v>
      </c>
    </row>
    <row r="340" spans="1:7" ht="63.75">
      <c r="A340" s="41"/>
      <c r="B340" s="60" t="s">
        <v>210</v>
      </c>
      <c r="C340" s="42"/>
      <c r="D340" s="43" t="s">
        <v>211</v>
      </c>
      <c r="E340" s="47">
        <f>E341</f>
        <v>46000</v>
      </c>
      <c r="F340" s="47">
        <f>F341</f>
        <v>43400</v>
      </c>
      <c r="G340" s="45">
        <f>E340/F340</f>
        <v>1.0599078341013826</v>
      </c>
    </row>
    <row r="341" spans="1:7" ht="25.5">
      <c r="A341" s="41"/>
      <c r="B341" s="60"/>
      <c r="C341" s="42" t="s">
        <v>382</v>
      </c>
      <c r="D341" s="43" t="s">
        <v>383</v>
      </c>
      <c r="E341" s="47">
        <v>46000</v>
      </c>
      <c r="F341" s="47">
        <v>43400</v>
      </c>
      <c r="G341" s="46">
        <f t="shared" si="8"/>
        <v>1.0599078341013826</v>
      </c>
    </row>
    <row r="342" spans="1:7" ht="25.5">
      <c r="A342" s="41"/>
      <c r="B342" s="60" t="s">
        <v>212</v>
      </c>
      <c r="C342" s="42"/>
      <c r="D342" s="43" t="s">
        <v>16</v>
      </c>
      <c r="E342" s="47">
        <f>E343+E344</f>
        <v>667683</v>
      </c>
      <c r="F342" s="47">
        <f>F343+F344</f>
        <v>825403</v>
      </c>
      <c r="G342" s="45">
        <f>E342/F342</f>
        <v>0.8089175832896173</v>
      </c>
    </row>
    <row r="343" spans="1:7" ht="25.5">
      <c r="A343" s="41"/>
      <c r="B343" s="61"/>
      <c r="C343" s="42" t="s">
        <v>377</v>
      </c>
      <c r="D343" s="43" t="s">
        <v>378</v>
      </c>
      <c r="E343" s="47">
        <v>597000</v>
      </c>
      <c r="F343" s="47">
        <v>751000</v>
      </c>
      <c r="G343" s="46">
        <f t="shared" si="8"/>
        <v>0.7949400798934754</v>
      </c>
    </row>
    <row r="344" spans="1:7" ht="38.25">
      <c r="A344" s="41"/>
      <c r="B344" s="63"/>
      <c r="C344" s="42" t="s">
        <v>384</v>
      </c>
      <c r="D344" s="43" t="s">
        <v>385</v>
      </c>
      <c r="E344" s="47">
        <v>70683</v>
      </c>
      <c r="F344" s="47">
        <v>74403</v>
      </c>
      <c r="G344" s="46">
        <f t="shared" si="8"/>
        <v>0.95000201604774</v>
      </c>
    </row>
    <row r="345" spans="1:7" ht="12.75">
      <c r="A345" s="41"/>
      <c r="B345" s="60" t="s">
        <v>213</v>
      </c>
      <c r="C345" s="42"/>
      <c r="D345" s="43" t="s">
        <v>75</v>
      </c>
      <c r="E345" s="47">
        <f>E346</f>
        <v>170000</v>
      </c>
      <c r="F345" s="47">
        <f>F346</f>
        <v>170000</v>
      </c>
      <c r="G345" s="45">
        <f>E345/F345</f>
        <v>1</v>
      </c>
    </row>
    <row r="346" spans="1:7" ht="25.5">
      <c r="A346" s="41"/>
      <c r="B346" s="60"/>
      <c r="C346" s="42" t="s">
        <v>377</v>
      </c>
      <c r="D346" s="43" t="s">
        <v>378</v>
      </c>
      <c r="E346" s="47">
        <v>170000</v>
      </c>
      <c r="F346" s="47">
        <v>170000</v>
      </c>
      <c r="G346" s="46">
        <f>(E346/F346)</f>
        <v>1</v>
      </c>
    </row>
    <row r="347" spans="1:7" ht="12.75">
      <c r="A347" s="41"/>
      <c r="B347" s="60" t="s">
        <v>214</v>
      </c>
      <c r="C347" s="42"/>
      <c r="D347" s="43" t="s">
        <v>15</v>
      </c>
      <c r="E347" s="47">
        <f>E348+E349</f>
        <v>208000</v>
      </c>
      <c r="F347" s="47">
        <f>F348+F349</f>
        <v>257678</v>
      </c>
      <c r="G347" s="45">
        <f>E347/F347</f>
        <v>0.8072089972756696</v>
      </c>
    </row>
    <row r="348" spans="1:7" ht="63.75">
      <c r="A348" s="41"/>
      <c r="B348" s="61"/>
      <c r="C348" s="42" t="s">
        <v>208</v>
      </c>
      <c r="D348" s="43" t="s">
        <v>379</v>
      </c>
      <c r="E348" s="47">
        <v>0</v>
      </c>
      <c r="F348" s="47">
        <v>903</v>
      </c>
      <c r="G348" s="46">
        <f aca="true" t="shared" si="9" ref="G348:G374">(E348/F348)</f>
        <v>0</v>
      </c>
    </row>
    <row r="349" spans="1:7" ht="25.5">
      <c r="A349" s="41"/>
      <c r="B349" s="63"/>
      <c r="C349" s="42" t="s">
        <v>377</v>
      </c>
      <c r="D349" s="43" t="s">
        <v>378</v>
      </c>
      <c r="E349" s="47">
        <v>208000</v>
      </c>
      <c r="F349" s="47">
        <v>256775</v>
      </c>
      <c r="G349" s="46">
        <f t="shared" si="9"/>
        <v>0.8100477071365982</v>
      </c>
    </row>
    <row r="350" spans="1:7" ht="12.75">
      <c r="A350" s="41"/>
      <c r="B350" s="60" t="s">
        <v>215</v>
      </c>
      <c r="C350" s="42"/>
      <c r="D350" s="43" t="s">
        <v>14</v>
      </c>
      <c r="E350" s="47">
        <f>SUM(E351:E367)</f>
        <v>644450</v>
      </c>
      <c r="F350" s="47">
        <f>SUM(F351:F367)</f>
        <v>644817</v>
      </c>
      <c r="G350" s="45">
        <f>E350/F350</f>
        <v>0.9994308462711126</v>
      </c>
    </row>
    <row r="351" spans="1:7" ht="25.5">
      <c r="A351" s="41"/>
      <c r="B351" s="61"/>
      <c r="C351" s="42" t="s">
        <v>317</v>
      </c>
      <c r="D351" s="43" t="s">
        <v>318</v>
      </c>
      <c r="E351" s="47">
        <v>3750</v>
      </c>
      <c r="F351" s="47">
        <v>3750</v>
      </c>
      <c r="G351" s="46">
        <f t="shared" si="9"/>
        <v>1</v>
      </c>
    </row>
    <row r="352" spans="1:7" ht="25.5">
      <c r="A352" s="41"/>
      <c r="B352" s="62"/>
      <c r="C352" s="42" t="s">
        <v>285</v>
      </c>
      <c r="D352" s="43" t="s">
        <v>286</v>
      </c>
      <c r="E352" s="47">
        <v>443765</v>
      </c>
      <c r="F352" s="47">
        <v>443765</v>
      </c>
      <c r="G352" s="46">
        <f t="shared" si="9"/>
        <v>1</v>
      </c>
    </row>
    <row r="353" spans="1:7" ht="25.5">
      <c r="A353" s="41"/>
      <c r="B353" s="62"/>
      <c r="C353" s="42" t="s">
        <v>327</v>
      </c>
      <c r="D353" s="43" t="s">
        <v>328</v>
      </c>
      <c r="E353" s="47">
        <v>39819</v>
      </c>
      <c r="F353" s="47">
        <v>39819</v>
      </c>
      <c r="G353" s="46">
        <f t="shared" si="9"/>
        <v>1</v>
      </c>
    </row>
    <row r="354" spans="1:7" ht="25.5">
      <c r="A354" s="41"/>
      <c r="B354" s="62"/>
      <c r="C354" s="42" t="s">
        <v>287</v>
      </c>
      <c r="D354" s="43" t="s">
        <v>288</v>
      </c>
      <c r="E354" s="47">
        <v>88101</v>
      </c>
      <c r="F354" s="47">
        <v>88101</v>
      </c>
      <c r="G354" s="46">
        <f t="shared" si="9"/>
        <v>1</v>
      </c>
    </row>
    <row r="355" spans="1:7" ht="25.5">
      <c r="A355" s="41"/>
      <c r="B355" s="62"/>
      <c r="C355" s="42" t="s">
        <v>289</v>
      </c>
      <c r="D355" s="43" t="s">
        <v>290</v>
      </c>
      <c r="E355" s="47">
        <v>13444</v>
      </c>
      <c r="F355" s="47">
        <v>13444</v>
      </c>
      <c r="G355" s="46">
        <f t="shared" si="9"/>
        <v>1</v>
      </c>
    </row>
    <row r="356" spans="1:7" ht="25.5">
      <c r="A356" s="41"/>
      <c r="B356" s="62"/>
      <c r="C356" s="42" t="s">
        <v>337</v>
      </c>
      <c r="D356" s="43" t="s">
        <v>338</v>
      </c>
      <c r="E356" s="47">
        <v>2000</v>
      </c>
      <c r="F356" s="47">
        <v>2000</v>
      </c>
      <c r="G356" s="46">
        <f t="shared" si="9"/>
        <v>1</v>
      </c>
    </row>
    <row r="357" spans="1:7" ht="25.5">
      <c r="A357" s="41"/>
      <c r="B357" s="62"/>
      <c r="C357" s="42" t="s">
        <v>291</v>
      </c>
      <c r="D357" s="43" t="s">
        <v>292</v>
      </c>
      <c r="E357" s="47">
        <v>9827</v>
      </c>
      <c r="F357" s="47">
        <v>9827</v>
      </c>
      <c r="G357" s="46">
        <f t="shared" si="9"/>
        <v>1</v>
      </c>
    </row>
    <row r="358" spans="1:7" ht="25.5">
      <c r="A358" s="41"/>
      <c r="B358" s="62"/>
      <c r="C358" s="42" t="s">
        <v>313</v>
      </c>
      <c r="D358" s="43" t="s">
        <v>314</v>
      </c>
      <c r="E358" s="47">
        <v>6000</v>
      </c>
      <c r="F358" s="47">
        <v>6000</v>
      </c>
      <c r="G358" s="46">
        <f t="shared" si="9"/>
        <v>1</v>
      </c>
    </row>
    <row r="359" spans="1:7" ht="25.5">
      <c r="A359" s="41"/>
      <c r="B359" s="62"/>
      <c r="C359" s="42" t="s">
        <v>308</v>
      </c>
      <c r="D359" s="43" t="s">
        <v>309</v>
      </c>
      <c r="E359" s="47">
        <v>1000</v>
      </c>
      <c r="F359" s="47">
        <v>1000</v>
      </c>
      <c r="G359" s="46">
        <f t="shared" si="9"/>
        <v>1</v>
      </c>
    </row>
    <row r="360" spans="1:7" ht="25.5">
      <c r="A360" s="41"/>
      <c r="B360" s="62"/>
      <c r="C360" s="42" t="s">
        <v>339</v>
      </c>
      <c r="D360" s="43" t="s">
        <v>340</v>
      </c>
      <c r="E360" s="47">
        <v>300</v>
      </c>
      <c r="F360" s="47">
        <v>300</v>
      </c>
      <c r="G360" s="46">
        <f t="shared" si="9"/>
        <v>1</v>
      </c>
    </row>
    <row r="361" spans="1:7" ht="25.5">
      <c r="A361" s="41"/>
      <c r="B361" s="62"/>
      <c r="C361" s="42" t="s">
        <v>304</v>
      </c>
      <c r="D361" s="43" t="s">
        <v>305</v>
      </c>
      <c r="E361" s="47">
        <v>5794</v>
      </c>
      <c r="F361" s="47">
        <v>5794</v>
      </c>
      <c r="G361" s="46">
        <f t="shared" si="9"/>
        <v>1</v>
      </c>
    </row>
    <row r="362" spans="1:7" ht="25.5">
      <c r="A362" s="41"/>
      <c r="B362" s="62"/>
      <c r="C362" s="42" t="s">
        <v>341</v>
      </c>
      <c r="D362" s="43" t="s">
        <v>342</v>
      </c>
      <c r="E362" s="47">
        <v>1200</v>
      </c>
      <c r="F362" s="47">
        <v>1200</v>
      </c>
      <c r="G362" s="46">
        <f t="shared" si="9"/>
        <v>1</v>
      </c>
    </row>
    <row r="363" spans="1:7" ht="38.25">
      <c r="A363" s="41"/>
      <c r="B363" s="62"/>
      <c r="C363" s="42" t="s">
        <v>315</v>
      </c>
      <c r="D363" s="43" t="s">
        <v>316</v>
      </c>
      <c r="E363" s="47">
        <v>2300</v>
      </c>
      <c r="F363" s="47">
        <v>2300</v>
      </c>
      <c r="G363" s="46">
        <f t="shared" si="9"/>
        <v>1</v>
      </c>
    </row>
    <row r="364" spans="1:7" ht="25.5">
      <c r="A364" s="41"/>
      <c r="B364" s="62"/>
      <c r="C364" s="42" t="s">
        <v>329</v>
      </c>
      <c r="D364" s="43" t="s">
        <v>330</v>
      </c>
      <c r="E364" s="47">
        <v>5000</v>
      </c>
      <c r="F364" s="47">
        <v>5000</v>
      </c>
      <c r="G364" s="46">
        <f t="shared" si="9"/>
        <v>1</v>
      </c>
    </row>
    <row r="365" spans="1:7" ht="25.5">
      <c r="A365" s="41"/>
      <c r="B365" s="62"/>
      <c r="C365" s="42" t="s">
        <v>293</v>
      </c>
      <c r="D365" s="43" t="s">
        <v>294</v>
      </c>
      <c r="E365" s="47">
        <v>850</v>
      </c>
      <c r="F365" s="47">
        <v>850</v>
      </c>
      <c r="G365" s="46">
        <f t="shared" si="9"/>
        <v>1</v>
      </c>
    </row>
    <row r="366" spans="1:7" ht="25.5">
      <c r="A366" s="41"/>
      <c r="B366" s="62"/>
      <c r="C366" s="42" t="s">
        <v>345</v>
      </c>
      <c r="D366" s="43" t="s">
        <v>346</v>
      </c>
      <c r="E366" s="47">
        <v>20980</v>
      </c>
      <c r="F366" s="47">
        <v>21347</v>
      </c>
      <c r="G366" s="46">
        <f t="shared" si="9"/>
        <v>0.982807888696304</v>
      </c>
    </row>
    <row r="367" spans="1:7" ht="25.5">
      <c r="A367" s="41"/>
      <c r="B367" s="63"/>
      <c r="C367" s="42" t="s">
        <v>347</v>
      </c>
      <c r="D367" s="43" t="s">
        <v>348</v>
      </c>
      <c r="E367" s="47">
        <v>320</v>
      </c>
      <c r="F367" s="47">
        <v>320</v>
      </c>
      <c r="G367" s="46">
        <f t="shared" si="9"/>
        <v>1</v>
      </c>
    </row>
    <row r="368" spans="1:7" ht="25.5">
      <c r="A368" s="41"/>
      <c r="B368" s="60" t="s">
        <v>216</v>
      </c>
      <c r="C368" s="42"/>
      <c r="D368" s="43" t="s">
        <v>12</v>
      </c>
      <c r="E368" s="47">
        <f>SUM(E369:E370)</f>
        <v>3591</v>
      </c>
      <c r="F368" s="47">
        <f>SUM(F369:F370)</f>
        <v>3780</v>
      </c>
      <c r="G368" s="45">
        <f>E368/F368</f>
        <v>0.95</v>
      </c>
    </row>
    <row r="369" spans="1:7" ht="25.5">
      <c r="A369" s="41"/>
      <c r="B369" s="61"/>
      <c r="C369" s="42" t="s">
        <v>287</v>
      </c>
      <c r="D369" s="43" t="s">
        <v>288</v>
      </c>
      <c r="E369" s="47">
        <v>504</v>
      </c>
      <c r="F369" s="47">
        <v>531</v>
      </c>
      <c r="G369" s="46">
        <f t="shared" si="9"/>
        <v>0.9491525423728814</v>
      </c>
    </row>
    <row r="370" spans="1:7" ht="25.5">
      <c r="A370" s="41"/>
      <c r="B370" s="63"/>
      <c r="C370" s="42" t="s">
        <v>337</v>
      </c>
      <c r="D370" s="43" t="s">
        <v>338</v>
      </c>
      <c r="E370" s="47">
        <v>3087</v>
      </c>
      <c r="F370" s="47">
        <v>3249</v>
      </c>
      <c r="G370" s="46">
        <f t="shared" si="9"/>
        <v>0.9501385041551247</v>
      </c>
    </row>
    <row r="371" spans="1:7" ht="12.75">
      <c r="A371" s="41"/>
      <c r="B371" s="60" t="s">
        <v>217</v>
      </c>
      <c r="C371" s="42"/>
      <c r="D371" s="43" t="s">
        <v>0</v>
      </c>
      <c r="E371" s="47">
        <f>E372+E373+E374</f>
        <v>265200</v>
      </c>
      <c r="F371" s="47">
        <f>F372+F373+F374</f>
        <v>372256</v>
      </c>
      <c r="G371" s="45">
        <f>E371/F371</f>
        <v>0.7124129631221525</v>
      </c>
    </row>
    <row r="372" spans="1:7" ht="51">
      <c r="A372" s="41"/>
      <c r="B372" s="61"/>
      <c r="C372" s="42" t="s">
        <v>386</v>
      </c>
      <c r="D372" s="43" t="s">
        <v>387</v>
      </c>
      <c r="E372" s="47">
        <v>0</v>
      </c>
      <c r="F372" s="47">
        <v>10000</v>
      </c>
      <c r="G372" s="46">
        <f t="shared" si="9"/>
        <v>0</v>
      </c>
    </row>
    <row r="373" spans="1:7" ht="25.5">
      <c r="A373" s="41"/>
      <c r="B373" s="62"/>
      <c r="C373" s="42" t="s">
        <v>377</v>
      </c>
      <c r="D373" s="43" t="s">
        <v>378</v>
      </c>
      <c r="E373" s="47">
        <v>265200</v>
      </c>
      <c r="F373" s="47">
        <v>360448.32</v>
      </c>
      <c r="G373" s="46">
        <f t="shared" si="9"/>
        <v>0.7357504121533983</v>
      </c>
    </row>
    <row r="374" spans="1:7" ht="25.5">
      <c r="A374" s="41"/>
      <c r="B374" s="63"/>
      <c r="C374" s="42" t="s">
        <v>285</v>
      </c>
      <c r="D374" s="43" t="s">
        <v>286</v>
      </c>
      <c r="E374" s="47">
        <v>0</v>
      </c>
      <c r="F374" s="47">
        <v>1807.68</v>
      </c>
      <c r="G374" s="46">
        <f t="shared" si="9"/>
        <v>0</v>
      </c>
    </row>
    <row r="375" spans="1:7" ht="25.5">
      <c r="A375" s="19" t="s">
        <v>218</v>
      </c>
      <c r="B375" s="53"/>
      <c r="C375" s="19"/>
      <c r="D375" s="38" t="s">
        <v>10</v>
      </c>
      <c r="E375" s="39">
        <f>E376</f>
        <v>16069</v>
      </c>
      <c r="F375" s="39">
        <f>F376</f>
        <v>141476</v>
      </c>
      <c r="G375" s="40">
        <f>(E375/F375)</f>
        <v>0.113581102095055</v>
      </c>
    </row>
    <row r="376" spans="1:7" ht="12.75">
      <c r="A376" s="41"/>
      <c r="B376" s="60" t="s">
        <v>458</v>
      </c>
      <c r="C376" s="42"/>
      <c r="D376" s="43" t="s">
        <v>0</v>
      </c>
      <c r="E376" s="47">
        <f>SUM(E377:E385)</f>
        <v>16069</v>
      </c>
      <c r="F376" s="47">
        <f>SUM(F377:F385)</f>
        <v>141476</v>
      </c>
      <c r="G376" s="45">
        <f>E376/F376</f>
        <v>0.113581102095055</v>
      </c>
    </row>
    <row r="377" spans="1:7" ht="25.5">
      <c r="A377" s="41"/>
      <c r="B377" s="61"/>
      <c r="C377" s="42" t="s">
        <v>285</v>
      </c>
      <c r="D377" s="43" t="s">
        <v>286</v>
      </c>
      <c r="E377" s="47">
        <v>3400</v>
      </c>
      <c r="F377" s="47">
        <v>105214</v>
      </c>
      <c r="G377" s="46">
        <f aca="true" t="shared" si="10" ref="G377:G385">(E377/F377)</f>
        <v>0.032315091147565915</v>
      </c>
    </row>
    <row r="378" spans="1:7" ht="25.5">
      <c r="A378" s="41"/>
      <c r="B378" s="62"/>
      <c r="C378" s="42" t="s">
        <v>287</v>
      </c>
      <c r="D378" s="43" t="s">
        <v>288</v>
      </c>
      <c r="E378" s="47">
        <v>585</v>
      </c>
      <c r="F378" s="47">
        <v>18087</v>
      </c>
      <c r="G378" s="46">
        <f t="shared" si="10"/>
        <v>0.03234367225078786</v>
      </c>
    </row>
    <row r="379" spans="1:7" ht="25.5">
      <c r="A379" s="41"/>
      <c r="B379" s="62"/>
      <c r="C379" s="42" t="s">
        <v>404</v>
      </c>
      <c r="D379" s="43" t="s">
        <v>288</v>
      </c>
      <c r="E379" s="47">
        <v>1753.38</v>
      </c>
      <c r="F379" s="47">
        <v>854.9</v>
      </c>
      <c r="G379" s="46">
        <f t="shared" si="10"/>
        <v>2.0509767224236755</v>
      </c>
    </row>
    <row r="380" spans="1:7" ht="25.5">
      <c r="A380" s="41"/>
      <c r="B380" s="62"/>
      <c r="C380" s="42" t="s">
        <v>405</v>
      </c>
      <c r="D380" s="43" t="s">
        <v>288</v>
      </c>
      <c r="E380" s="47">
        <v>309.42</v>
      </c>
      <c r="F380" s="47">
        <v>150.87</v>
      </c>
      <c r="G380" s="46">
        <f t="shared" si="10"/>
        <v>2.050904752435872</v>
      </c>
    </row>
    <row r="381" spans="1:7" ht="25.5">
      <c r="A381" s="41"/>
      <c r="B381" s="62"/>
      <c r="C381" s="42" t="s">
        <v>289</v>
      </c>
      <c r="D381" s="43" t="s">
        <v>290</v>
      </c>
      <c r="E381" s="47">
        <v>84</v>
      </c>
      <c r="F381" s="47">
        <v>11175</v>
      </c>
      <c r="G381" s="46">
        <f t="shared" si="10"/>
        <v>0.007516778523489933</v>
      </c>
    </row>
    <row r="382" spans="1:7" ht="25.5">
      <c r="A382" s="41"/>
      <c r="B382" s="62"/>
      <c r="C382" s="42" t="s">
        <v>406</v>
      </c>
      <c r="D382" s="43" t="s">
        <v>290</v>
      </c>
      <c r="E382" s="47">
        <v>249.9</v>
      </c>
      <c r="F382" s="47">
        <v>121.85</v>
      </c>
      <c r="G382" s="46">
        <f t="shared" si="10"/>
        <v>2.05088223225277</v>
      </c>
    </row>
    <row r="383" spans="1:7" ht="25.5">
      <c r="A383" s="41"/>
      <c r="B383" s="62"/>
      <c r="C383" s="42" t="s">
        <v>407</v>
      </c>
      <c r="D383" s="43" t="s">
        <v>290</v>
      </c>
      <c r="E383" s="47">
        <v>44.1</v>
      </c>
      <c r="F383" s="47">
        <v>21.5</v>
      </c>
      <c r="G383" s="46">
        <f t="shared" si="10"/>
        <v>2.0511627906976746</v>
      </c>
    </row>
    <row r="384" spans="1:7" ht="25.5">
      <c r="A384" s="41"/>
      <c r="B384" s="62"/>
      <c r="C384" s="42" t="s">
        <v>363</v>
      </c>
      <c r="D384" s="43" t="s">
        <v>338</v>
      </c>
      <c r="E384" s="47">
        <v>8196.72</v>
      </c>
      <c r="F384" s="47">
        <v>4973.25</v>
      </c>
      <c r="G384" s="46">
        <f t="shared" si="10"/>
        <v>1.6481616649072537</v>
      </c>
    </row>
    <row r="385" spans="1:7" ht="25.5">
      <c r="A385" s="41"/>
      <c r="B385" s="63"/>
      <c r="C385" s="42" t="s">
        <v>364</v>
      </c>
      <c r="D385" s="43" t="s">
        <v>338</v>
      </c>
      <c r="E385" s="47">
        <v>1446.48</v>
      </c>
      <c r="F385" s="47">
        <v>877.63</v>
      </c>
      <c r="G385" s="46">
        <f t="shared" si="10"/>
        <v>1.6481660836571221</v>
      </c>
    </row>
    <row r="386" spans="1:7" ht="12.75">
      <c r="A386" s="19" t="s">
        <v>221</v>
      </c>
      <c r="B386" s="53"/>
      <c r="C386" s="19"/>
      <c r="D386" s="38" t="s">
        <v>9</v>
      </c>
      <c r="E386" s="39">
        <f>E387</f>
        <v>77000</v>
      </c>
      <c r="F386" s="39">
        <f>F387</f>
        <v>260427</v>
      </c>
      <c r="G386" s="40">
        <f>(E386/F386)</f>
        <v>0.2956682678831304</v>
      </c>
    </row>
    <row r="387" spans="1:7" ht="12.75">
      <c r="A387" s="41"/>
      <c r="B387" s="60" t="s">
        <v>222</v>
      </c>
      <c r="C387" s="42"/>
      <c r="D387" s="43" t="s">
        <v>8</v>
      </c>
      <c r="E387" s="47">
        <f>SUM(E388:E391)</f>
        <v>77000</v>
      </c>
      <c r="F387" s="47">
        <f>SUM(F388:F391)</f>
        <v>260427</v>
      </c>
      <c r="G387" s="45">
        <f>E387/F387</f>
        <v>0.2956682678831304</v>
      </c>
    </row>
    <row r="388" spans="1:7" ht="25.5">
      <c r="A388" s="41"/>
      <c r="B388" s="61"/>
      <c r="C388" s="42" t="s">
        <v>388</v>
      </c>
      <c r="D388" s="43" t="s">
        <v>389</v>
      </c>
      <c r="E388" s="47">
        <v>62000</v>
      </c>
      <c r="F388" s="47">
        <v>191028</v>
      </c>
      <c r="G388" s="46">
        <f>(E388/F388)</f>
        <v>0.32455975040308227</v>
      </c>
    </row>
    <row r="389" spans="1:7" ht="25.5">
      <c r="A389" s="41"/>
      <c r="B389" s="62"/>
      <c r="C389" s="42" t="s">
        <v>390</v>
      </c>
      <c r="D389" s="43" t="s">
        <v>391</v>
      </c>
      <c r="E389" s="47">
        <v>15000</v>
      </c>
      <c r="F389" s="47">
        <v>14950</v>
      </c>
      <c r="G389" s="46">
        <f>(E389/F389)</f>
        <v>1.0033444816053512</v>
      </c>
    </row>
    <row r="390" spans="1:7" ht="25.5">
      <c r="A390" s="41"/>
      <c r="B390" s="62"/>
      <c r="C390" s="42" t="s">
        <v>392</v>
      </c>
      <c r="D390" s="43" t="s">
        <v>393</v>
      </c>
      <c r="E390" s="47">
        <v>0</v>
      </c>
      <c r="F390" s="47">
        <v>51139</v>
      </c>
      <c r="G390" s="46">
        <f>(E390/F390)</f>
        <v>0</v>
      </c>
    </row>
    <row r="391" spans="1:7" ht="25.5">
      <c r="A391" s="41"/>
      <c r="B391" s="63"/>
      <c r="C391" s="42" t="s">
        <v>291</v>
      </c>
      <c r="D391" s="43" t="s">
        <v>292</v>
      </c>
      <c r="E391" s="47">
        <v>0</v>
      </c>
      <c r="F391" s="47">
        <v>3310</v>
      </c>
      <c r="G391" s="46">
        <f>(E391/F391)</f>
        <v>0</v>
      </c>
    </row>
    <row r="392" spans="1:7" ht="12.75">
      <c r="A392" s="19" t="s">
        <v>223</v>
      </c>
      <c r="B392" s="53"/>
      <c r="C392" s="19"/>
      <c r="D392" s="38" t="s">
        <v>7</v>
      </c>
      <c r="E392" s="39">
        <f>E393+E395+E397+E399+E402+E404+E409</f>
        <v>2155884.9</v>
      </c>
      <c r="F392" s="39">
        <f>F393+F395+F397+F399+F402+F404+F409</f>
        <v>1836179</v>
      </c>
      <c r="G392" s="40">
        <f>(E392/F392)</f>
        <v>1.1741147785700632</v>
      </c>
    </row>
    <row r="393" spans="1:7" ht="12.75">
      <c r="A393" s="41"/>
      <c r="B393" s="60" t="s">
        <v>224</v>
      </c>
      <c r="C393" s="42"/>
      <c r="D393" s="43" t="s">
        <v>6</v>
      </c>
      <c r="E393" s="47">
        <f>E394</f>
        <v>0</v>
      </c>
      <c r="F393" s="47">
        <f>F394</f>
        <v>6615</v>
      </c>
      <c r="G393" s="45">
        <f>E393/F393</f>
        <v>0</v>
      </c>
    </row>
    <row r="394" spans="1:7" ht="51">
      <c r="A394" s="41"/>
      <c r="B394" s="60"/>
      <c r="C394" s="42" t="s">
        <v>299</v>
      </c>
      <c r="D394" s="43" t="s">
        <v>300</v>
      </c>
      <c r="E394" s="47">
        <v>0</v>
      </c>
      <c r="F394" s="47">
        <v>6615</v>
      </c>
      <c r="G394" s="46">
        <f>(E394/F394)</f>
        <v>0</v>
      </c>
    </row>
    <row r="395" spans="1:7" ht="12.75">
      <c r="A395" s="41"/>
      <c r="B395" s="60" t="s">
        <v>261</v>
      </c>
      <c r="C395" s="42"/>
      <c r="D395" s="43" t="s">
        <v>74</v>
      </c>
      <c r="E395" s="47">
        <f>E396</f>
        <v>1200000</v>
      </c>
      <c r="F395" s="47">
        <f>F396</f>
        <v>852600</v>
      </c>
      <c r="G395" s="45">
        <f>E395/F395</f>
        <v>1.4074595355383532</v>
      </c>
    </row>
    <row r="396" spans="1:7" ht="25.5">
      <c r="A396" s="41"/>
      <c r="B396" s="61"/>
      <c r="C396" s="42" t="s">
        <v>304</v>
      </c>
      <c r="D396" s="43" t="s">
        <v>305</v>
      </c>
      <c r="E396" s="47">
        <v>1200000</v>
      </c>
      <c r="F396" s="47">
        <v>852600</v>
      </c>
      <c r="G396" s="46">
        <f>(E396/F396)</f>
        <v>1.4074595355383532</v>
      </c>
    </row>
    <row r="397" spans="1:7" ht="12.75">
      <c r="A397" s="41"/>
      <c r="B397" s="60" t="s">
        <v>262</v>
      </c>
      <c r="C397" s="42"/>
      <c r="D397" s="43" t="s">
        <v>73</v>
      </c>
      <c r="E397" s="47">
        <f>E398</f>
        <v>250000</v>
      </c>
      <c r="F397" s="47">
        <f>F398</f>
        <v>257400</v>
      </c>
      <c r="G397" s="45">
        <f>E397/F397</f>
        <v>0.9712509712509713</v>
      </c>
    </row>
    <row r="398" spans="1:7" ht="25.5">
      <c r="A398" s="41"/>
      <c r="B398" s="60"/>
      <c r="C398" s="42" t="s">
        <v>304</v>
      </c>
      <c r="D398" s="43" t="s">
        <v>305</v>
      </c>
      <c r="E398" s="47">
        <v>250000</v>
      </c>
      <c r="F398" s="47">
        <v>257400</v>
      </c>
      <c r="G398" s="46">
        <f>(E398/F398)</f>
        <v>0.9712509712509713</v>
      </c>
    </row>
    <row r="399" spans="1:7" ht="12.75">
      <c r="A399" s="41"/>
      <c r="B399" s="60" t="s">
        <v>263</v>
      </c>
      <c r="C399" s="42"/>
      <c r="D399" s="43" t="s">
        <v>72</v>
      </c>
      <c r="E399" s="47">
        <f>E400+E401</f>
        <v>65000</v>
      </c>
      <c r="F399" s="47">
        <f>F400+F401</f>
        <v>72013</v>
      </c>
      <c r="G399" s="45">
        <f>E399/F399</f>
        <v>0.9026148056600891</v>
      </c>
    </row>
    <row r="400" spans="1:7" ht="25.5">
      <c r="A400" s="41"/>
      <c r="B400" s="61"/>
      <c r="C400" s="42" t="s">
        <v>291</v>
      </c>
      <c r="D400" s="43" t="s">
        <v>292</v>
      </c>
      <c r="E400" s="47">
        <v>0</v>
      </c>
      <c r="F400" s="47">
        <v>2100</v>
      </c>
      <c r="G400" s="46">
        <f aca="true" t="shared" si="11" ref="G400:G416">(E400/F400)</f>
        <v>0</v>
      </c>
    </row>
    <row r="401" spans="1:7" ht="25.5">
      <c r="A401" s="41"/>
      <c r="B401" s="63"/>
      <c r="C401" s="42" t="s">
        <v>304</v>
      </c>
      <c r="D401" s="43" t="s">
        <v>305</v>
      </c>
      <c r="E401" s="47">
        <v>65000</v>
      </c>
      <c r="F401" s="47">
        <v>69913</v>
      </c>
      <c r="G401" s="46">
        <f t="shared" si="11"/>
        <v>0.9297269463476034</v>
      </c>
    </row>
    <row r="402" spans="1:7" ht="12.75">
      <c r="A402" s="41"/>
      <c r="B402" s="60" t="s">
        <v>264</v>
      </c>
      <c r="C402" s="42"/>
      <c r="D402" s="43" t="s">
        <v>71</v>
      </c>
      <c r="E402" s="47">
        <f>E403</f>
        <v>21619</v>
      </c>
      <c r="F402" s="47">
        <f>F403</f>
        <v>21771</v>
      </c>
      <c r="G402" s="45">
        <f>E402/F402</f>
        <v>0.9930182352670984</v>
      </c>
    </row>
    <row r="403" spans="1:7" ht="25.5">
      <c r="A403" s="41"/>
      <c r="B403" s="60"/>
      <c r="C403" s="42" t="s">
        <v>304</v>
      </c>
      <c r="D403" s="43" t="s">
        <v>305</v>
      </c>
      <c r="E403" s="47">
        <v>21619</v>
      </c>
      <c r="F403" s="47">
        <v>21771</v>
      </c>
      <c r="G403" s="46">
        <f t="shared" si="11"/>
        <v>0.9930182352670984</v>
      </c>
    </row>
    <row r="404" spans="1:7" ht="12.75">
      <c r="A404" s="41"/>
      <c r="B404" s="60" t="s">
        <v>265</v>
      </c>
      <c r="C404" s="42"/>
      <c r="D404" s="43" t="s">
        <v>70</v>
      </c>
      <c r="E404" s="47">
        <f>SUM(E405:E408)</f>
        <v>523000</v>
      </c>
      <c r="F404" s="47">
        <f>SUM(F405:F408)</f>
        <v>525800</v>
      </c>
      <c r="G404" s="45">
        <f>E404/F404</f>
        <v>0.9946747812856599</v>
      </c>
    </row>
    <row r="405" spans="1:7" ht="25.5">
      <c r="A405" s="41"/>
      <c r="B405" s="61"/>
      <c r="C405" s="42" t="s">
        <v>313</v>
      </c>
      <c r="D405" s="43" t="s">
        <v>314</v>
      </c>
      <c r="E405" s="47">
        <v>300000</v>
      </c>
      <c r="F405" s="47">
        <v>320000</v>
      </c>
      <c r="G405" s="46">
        <f t="shared" si="11"/>
        <v>0.9375</v>
      </c>
    </row>
    <row r="406" spans="1:7" ht="25.5">
      <c r="A406" s="41"/>
      <c r="B406" s="62"/>
      <c r="C406" s="42" t="s">
        <v>308</v>
      </c>
      <c r="D406" s="43" t="s">
        <v>309</v>
      </c>
      <c r="E406" s="47">
        <v>210000</v>
      </c>
      <c r="F406" s="47">
        <v>202000</v>
      </c>
      <c r="G406" s="46">
        <f t="shared" si="11"/>
        <v>1.0396039603960396</v>
      </c>
    </row>
    <row r="407" spans="1:7" ht="25.5">
      <c r="A407" s="41"/>
      <c r="B407" s="41"/>
      <c r="C407" s="42" t="s">
        <v>304</v>
      </c>
      <c r="D407" s="43" t="s">
        <v>305</v>
      </c>
      <c r="E407" s="47">
        <v>0</v>
      </c>
      <c r="F407" s="47">
        <v>3800</v>
      </c>
      <c r="G407" s="46">
        <f t="shared" si="11"/>
        <v>0</v>
      </c>
    </row>
    <row r="408" spans="1:7" ht="25.5">
      <c r="A408" s="41"/>
      <c r="B408" s="63"/>
      <c r="C408" s="42" t="s">
        <v>281</v>
      </c>
      <c r="D408" s="43" t="s">
        <v>282</v>
      </c>
      <c r="E408" s="47">
        <v>13000</v>
      </c>
      <c r="F408" s="47">
        <v>0</v>
      </c>
      <c r="G408" s="46" t="s">
        <v>273</v>
      </c>
    </row>
    <row r="409" spans="1:7" ht="12.75">
      <c r="A409" s="41"/>
      <c r="B409" s="60" t="s">
        <v>231</v>
      </c>
      <c r="C409" s="42"/>
      <c r="D409" s="43" t="s">
        <v>0</v>
      </c>
      <c r="E409" s="47">
        <f>SUM(E410:E417)</f>
        <v>96265.9</v>
      </c>
      <c r="F409" s="47">
        <f>SUM(F410:F417)</f>
        <v>99980</v>
      </c>
      <c r="G409" s="45">
        <f>E409/F409</f>
        <v>0.9628515703140628</v>
      </c>
    </row>
    <row r="410" spans="1:7" ht="38.25">
      <c r="A410" s="41"/>
      <c r="B410" s="61"/>
      <c r="C410" s="42" t="s">
        <v>373</v>
      </c>
      <c r="D410" s="43" t="s">
        <v>374</v>
      </c>
      <c r="E410" s="47">
        <v>0</v>
      </c>
      <c r="F410" s="47">
        <v>1000</v>
      </c>
      <c r="G410" s="46">
        <f t="shared" si="11"/>
        <v>0</v>
      </c>
    </row>
    <row r="411" spans="1:7" ht="25.5">
      <c r="A411" s="41"/>
      <c r="B411" s="62"/>
      <c r="C411" s="42" t="s">
        <v>287</v>
      </c>
      <c r="D411" s="43" t="s">
        <v>288</v>
      </c>
      <c r="E411" s="47">
        <v>2682</v>
      </c>
      <c r="F411" s="47">
        <v>2682</v>
      </c>
      <c r="G411" s="46">
        <f t="shared" si="11"/>
        <v>1</v>
      </c>
    </row>
    <row r="412" spans="1:7" ht="25.5">
      <c r="A412" s="41"/>
      <c r="B412" s="62"/>
      <c r="C412" s="42" t="s">
        <v>337</v>
      </c>
      <c r="D412" s="43" t="s">
        <v>338</v>
      </c>
      <c r="E412" s="47">
        <v>15600</v>
      </c>
      <c r="F412" s="47">
        <v>18600</v>
      </c>
      <c r="G412" s="46">
        <f t="shared" si="11"/>
        <v>0.8387096774193549</v>
      </c>
    </row>
    <row r="413" spans="1:7" ht="25.5">
      <c r="A413" s="41"/>
      <c r="B413" s="62"/>
      <c r="C413" s="42" t="s">
        <v>291</v>
      </c>
      <c r="D413" s="43" t="s">
        <v>292</v>
      </c>
      <c r="E413" s="47">
        <v>20498.9</v>
      </c>
      <c r="F413" s="47">
        <v>16782</v>
      </c>
      <c r="G413" s="46">
        <f t="shared" si="11"/>
        <v>1.221481349064474</v>
      </c>
    </row>
    <row r="414" spans="1:7" ht="25.5">
      <c r="A414" s="41"/>
      <c r="B414" s="62"/>
      <c r="C414" s="42" t="s">
        <v>304</v>
      </c>
      <c r="D414" s="43" t="s">
        <v>305</v>
      </c>
      <c r="E414" s="47">
        <v>7200</v>
      </c>
      <c r="F414" s="47">
        <v>10200</v>
      </c>
      <c r="G414" s="46">
        <f t="shared" si="11"/>
        <v>0.7058823529411765</v>
      </c>
    </row>
    <row r="415" spans="1:7" ht="25.5">
      <c r="A415" s="41"/>
      <c r="B415" s="62"/>
      <c r="C415" s="42" t="s">
        <v>321</v>
      </c>
      <c r="D415" s="43" t="s">
        <v>322</v>
      </c>
      <c r="E415" s="47">
        <v>3500</v>
      </c>
      <c r="F415" s="47">
        <v>3400</v>
      </c>
      <c r="G415" s="46">
        <f t="shared" si="11"/>
        <v>1.0294117647058822</v>
      </c>
    </row>
    <row r="416" spans="1:7" ht="25.5">
      <c r="A416" s="41"/>
      <c r="B416" s="41"/>
      <c r="C416" s="42" t="s">
        <v>281</v>
      </c>
      <c r="D416" s="43" t="s">
        <v>282</v>
      </c>
      <c r="E416" s="47">
        <v>43285</v>
      </c>
      <c r="F416" s="47">
        <v>47316</v>
      </c>
      <c r="G416" s="46">
        <f t="shared" si="11"/>
        <v>0.9148068306703864</v>
      </c>
    </row>
    <row r="417" spans="1:7" ht="25.5">
      <c r="A417" s="41"/>
      <c r="B417" s="63"/>
      <c r="C417" s="42" t="s">
        <v>355</v>
      </c>
      <c r="D417" s="43" t="s">
        <v>356</v>
      </c>
      <c r="E417" s="47">
        <v>3500</v>
      </c>
      <c r="F417" s="47">
        <v>0</v>
      </c>
      <c r="G417" s="46" t="s">
        <v>273</v>
      </c>
    </row>
    <row r="418" spans="1:7" ht="12.75">
      <c r="A418" s="19" t="s">
        <v>232</v>
      </c>
      <c r="B418" s="53"/>
      <c r="C418" s="19"/>
      <c r="D418" s="38" t="s">
        <v>3</v>
      </c>
      <c r="E418" s="39">
        <f>E419+E421+E426+E434+E437+E440</f>
        <v>1303891.0499999998</v>
      </c>
      <c r="F418" s="39">
        <f>F419+F421+F426+F434+F437+F440</f>
        <v>1651927</v>
      </c>
      <c r="G418" s="40">
        <f>(E418/F418)</f>
        <v>0.7893151755495248</v>
      </c>
    </row>
    <row r="419" spans="1:7" ht="12.75">
      <c r="A419" s="41"/>
      <c r="B419" s="60" t="s">
        <v>266</v>
      </c>
      <c r="C419" s="42"/>
      <c r="D419" s="43" t="s">
        <v>69</v>
      </c>
      <c r="E419" s="47">
        <f>E420</f>
        <v>0</v>
      </c>
      <c r="F419" s="47">
        <f>F420</f>
        <v>64809</v>
      </c>
      <c r="G419" s="45">
        <f>E419/F419</f>
        <v>0</v>
      </c>
    </row>
    <row r="420" spans="1:7" ht="25.5">
      <c r="A420" s="41"/>
      <c r="B420" s="60"/>
      <c r="C420" s="42" t="s">
        <v>394</v>
      </c>
      <c r="D420" s="43" t="s">
        <v>395</v>
      </c>
      <c r="E420" s="47">
        <v>0</v>
      </c>
      <c r="F420" s="47">
        <v>64809</v>
      </c>
      <c r="G420" s="46">
        <f>(E420/F420)</f>
        <v>0</v>
      </c>
    </row>
    <row r="421" spans="1:7" ht="12.75">
      <c r="A421" s="41"/>
      <c r="B421" s="60" t="s">
        <v>233</v>
      </c>
      <c r="C421" s="42"/>
      <c r="D421" s="43" t="s">
        <v>68</v>
      </c>
      <c r="E421" s="47">
        <f>SUM(E422:E425)</f>
        <v>0</v>
      </c>
      <c r="F421" s="47">
        <f>SUM(F422:F425)</f>
        <v>39000</v>
      </c>
      <c r="G421" s="45">
        <f>E421/F421</f>
        <v>0</v>
      </c>
    </row>
    <row r="422" spans="1:7" ht="38.25">
      <c r="A422" s="41"/>
      <c r="B422" s="61"/>
      <c r="C422" s="42" t="s">
        <v>373</v>
      </c>
      <c r="D422" s="43" t="s">
        <v>374</v>
      </c>
      <c r="E422" s="47">
        <v>0</v>
      </c>
      <c r="F422" s="47">
        <v>20000</v>
      </c>
      <c r="G422" s="46">
        <f aca="true" t="shared" si="12" ref="G422:G447">(E422/F422)</f>
        <v>0</v>
      </c>
    </row>
    <row r="423" spans="1:7" ht="25.5">
      <c r="A423" s="41"/>
      <c r="B423" s="62"/>
      <c r="C423" s="42" t="s">
        <v>291</v>
      </c>
      <c r="D423" s="43" t="s">
        <v>292</v>
      </c>
      <c r="E423" s="47">
        <v>0</v>
      </c>
      <c r="F423" s="47">
        <v>10985</v>
      </c>
      <c r="G423" s="46">
        <f t="shared" si="12"/>
        <v>0</v>
      </c>
    </row>
    <row r="424" spans="1:7" ht="25.5">
      <c r="A424" s="41"/>
      <c r="B424" s="62"/>
      <c r="C424" s="42" t="s">
        <v>304</v>
      </c>
      <c r="D424" s="43" t="s">
        <v>305</v>
      </c>
      <c r="E424" s="47">
        <v>0</v>
      </c>
      <c r="F424" s="47">
        <v>15</v>
      </c>
      <c r="G424" s="46">
        <f t="shared" si="12"/>
        <v>0</v>
      </c>
    </row>
    <row r="425" spans="1:7" ht="25.5">
      <c r="A425" s="41"/>
      <c r="B425" s="63"/>
      <c r="C425" s="42" t="s">
        <v>281</v>
      </c>
      <c r="D425" s="43" t="s">
        <v>282</v>
      </c>
      <c r="E425" s="47">
        <v>0</v>
      </c>
      <c r="F425" s="47">
        <v>8000</v>
      </c>
      <c r="G425" s="46">
        <f t="shared" si="12"/>
        <v>0</v>
      </c>
    </row>
    <row r="426" spans="1:7" ht="12.75">
      <c r="A426" s="41"/>
      <c r="B426" s="60" t="s">
        <v>234</v>
      </c>
      <c r="C426" s="42"/>
      <c r="D426" s="43" t="s">
        <v>2</v>
      </c>
      <c r="E426" s="47">
        <f>SUM(E427:E433)</f>
        <v>921720.88</v>
      </c>
      <c r="F426" s="47">
        <f>SUM(F427:F433)</f>
        <v>634034</v>
      </c>
      <c r="G426" s="45">
        <f>E426/F426</f>
        <v>1.4537404618679755</v>
      </c>
    </row>
    <row r="427" spans="1:7" ht="25.5">
      <c r="A427" s="41"/>
      <c r="B427" s="61"/>
      <c r="C427" s="42" t="s">
        <v>394</v>
      </c>
      <c r="D427" s="43" t="s">
        <v>395</v>
      </c>
      <c r="E427" s="47">
        <v>603020</v>
      </c>
      <c r="F427" s="47">
        <v>543020</v>
      </c>
      <c r="G427" s="46">
        <f t="shared" si="12"/>
        <v>1.1104931678391219</v>
      </c>
    </row>
    <row r="428" spans="1:7" ht="25.5">
      <c r="A428" s="41"/>
      <c r="B428" s="62"/>
      <c r="C428" s="42" t="s">
        <v>291</v>
      </c>
      <c r="D428" s="43" t="s">
        <v>292</v>
      </c>
      <c r="E428" s="47">
        <v>21365.88</v>
      </c>
      <c r="F428" s="47">
        <v>13282</v>
      </c>
      <c r="G428" s="46">
        <f t="shared" si="12"/>
        <v>1.6086342418310495</v>
      </c>
    </row>
    <row r="429" spans="1:7" ht="25.5">
      <c r="A429" s="41"/>
      <c r="B429" s="62"/>
      <c r="C429" s="42" t="s">
        <v>308</v>
      </c>
      <c r="D429" s="43" t="s">
        <v>309</v>
      </c>
      <c r="E429" s="47">
        <v>4734</v>
      </c>
      <c r="F429" s="47">
        <v>34924</v>
      </c>
      <c r="G429" s="46">
        <f t="shared" si="12"/>
        <v>0.1355514832207078</v>
      </c>
    </row>
    <row r="430" spans="1:7" ht="25.5">
      <c r="A430" s="41"/>
      <c r="B430" s="62"/>
      <c r="C430" s="42" t="s">
        <v>304</v>
      </c>
      <c r="D430" s="43" t="s">
        <v>305</v>
      </c>
      <c r="E430" s="47">
        <v>0</v>
      </c>
      <c r="F430" s="47">
        <v>2200</v>
      </c>
      <c r="G430" s="46">
        <f t="shared" si="12"/>
        <v>0</v>
      </c>
    </row>
    <row r="431" spans="1:7" ht="25.5">
      <c r="A431" s="41"/>
      <c r="B431" s="41"/>
      <c r="C431" s="42" t="s">
        <v>281</v>
      </c>
      <c r="D431" s="43" t="s">
        <v>282</v>
      </c>
      <c r="E431" s="47">
        <v>14000</v>
      </c>
      <c r="F431" s="47">
        <v>40608</v>
      </c>
      <c r="G431" s="46">
        <f t="shared" si="12"/>
        <v>0.34475965327029157</v>
      </c>
    </row>
    <row r="432" spans="1:7" ht="25.5">
      <c r="A432" s="41"/>
      <c r="B432" s="41"/>
      <c r="C432" s="42" t="s">
        <v>325</v>
      </c>
      <c r="D432" s="43" t="s">
        <v>282</v>
      </c>
      <c r="E432" s="47">
        <v>156175</v>
      </c>
      <c r="F432" s="47">
        <v>0</v>
      </c>
      <c r="G432" s="46" t="s">
        <v>273</v>
      </c>
    </row>
    <row r="433" spans="1:7" ht="25.5">
      <c r="A433" s="41"/>
      <c r="B433" s="63"/>
      <c r="C433" s="42" t="s">
        <v>326</v>
      </c>
      <c r="D433" s="43" t="s">
        <v>282</v>
      </c>
      <c r="E433" s="47">
        <v>122426</v>
      </c>
      <c r="F433" s="47">
        <v>0</v>
      </c>
      <c r="G433" s="46" t="s">
        <v>273</v>
      </c>
    </row>
    <row r="434" spans="1:7" ht="12.75">
      <c r="A434" s="41"/>
      <c r="B434" s="60" t="s">
        <v>267</v>
      </c>
      <c r="C434" s="42"/>
      <c r="D434" s="43" t="s">
        <v>67</v>
      </c>
      <c r="E434" s="47">
        <f>E435+E436</f>
        <v>320013</v>
      </c>
      <c r="F434" s="47">
        <f>F435+F436</f>
        <v>322013</v>
      </c>
      <c r="G434" s="45">
        <f>E434/F434</f>
        <v>0.9937890706275834</v>
      </c>
    </row>
    <row r="435" spans="1:7" ht="25.5">
      <c r="A435" s="41"/>
      <c r="B435" s="61"/>
      <c r="C435" s="42" t="s">
        <v>394</v>
      </c>
      <c r="D435" s="43" t="s">
        <v>395</v>
      </c>
      <c r="E435" s="47">
        <v>320013</v>
      </c>
      <c r="F435" s="47">
        <v>320013</v>
      </c>
      <c r="G435" s="46">
        <f t="shared" si="12"/>
        <v>1</v>
      </c>
    </row>
    <row r="436" spans="1:7" ht="25.5">
      <c r="A436" s="41"/>
      <c r="B436" s="63"/>
      <c r="C436" s="42" t="s">
        <v>291</v>
      </c>
      <c r="D436" s="43" t="s">
        <v>292</v>
      </c>
      <c r="E436" s="47">
        <v>0</v>
      </c>
      <c r="F436" s="47">
        <v>2000</v>
      </c>
      <c r="G436" s="46">
        <f t="shared" si="12"/>
        <v>0</v>
      </c>
    </row>
    <row r="437" spans="1:7" ht="12.75">
      <c r="A437" s="41"/>
      <c r="B437" s="60" t="s">
        <v>268</v>
      </c>
      <c r="C437" s="42"/>
      <c r="D437" s="43" t="s">
        <v>1</v>
      </c>
      <c r="E437" s="47">
        <f>E438+E439</f>
        <v>0</v>
      </c>
      <c r="F437" s="47">
        <f>F438+F439</f>
        <v>111072</v>
      </c>
      <c r="G437" s="45">
        <f>E437/F437</f>
        <v>0</v>
      </c>
    </row>
    <row r="438" spans="1:7" ht="51">
      <c r="A438" s="41"/>
      <c r="B438" s="61"/>
      <c r="C438" s="42" t="s">
        <v>398</v>
      </c>
      <c r="D438" s="43" t="s">
        <v>399</v>
      </c>
      <c r="E438" s="47">
        <v>0</v>
      </c>
      <c r="F438" s="47">
        <v>40000</v>
      </c>
      <c r="G438" s="46">
        <f t="shared" si="12"/>
        <v>0</v>
      </c>
    </row>
    <row r="439" spans="1:7" ht="38.25">
      <c r="A439" s="41"/>
      <c r="B439" s="63"/>
      <c r="C439" s="42" t="s">
        <v>400</v>
      </c>
      <c r="D439" s="43" t="s">
        <v>401</v>
      </c>
      <c r="E439" s="47">
        <v>0</v>
      </c>
      <c r="F439" s="47">
        <v>71072</v>
      </c>
      <c r="G439" s="46">
        <f t="shared" si="12"/>
        <v>0</v>
      </c>
    </row>
    <row r="440" spans="1:7" ht="12.75">
      <c r="A440" s="41"/>
      <c r="B440" s="60" t="s">
        <v>235</v>
      </c>
      <c r="C440" s="42"/>
      <c r="D440" s="43" t="s">
        <v>0</v>
      </c>
      <c r="E440" s="47">
        <f>SUM(E441:E447)</f>
        <v>62157.17</v>
      </c>
      <c r="F440" s="47">
        <f>SUM(F441:F447)</f>
        <v>480999</v>
      </c>
      <c r="G440" s="45">
        <f>E440/F440</f>
        <v>0.12922515431425013</v>
      </c>
    </row>
    <row r="441" spans="1:7" ht="25.5">
      <c r="A441" s="41"/>
      <c r="B441" s="61"/>
      <c r="C441" s="42" t="s">
        <v>291</v>
      </c>
      <c r="D441" s="43" t="s">
        <v>292</v>
      </c>
      <c r="E441" s="47">
        <v>657.17</v>
      </c>
      <c r="F441" s="47">
        <v>8526</v>
      </c>
      <c r="G441" s="46">
        <f t="shared" si="12"/>
        <v>0.07707834858081163</v>
      </c>
    </row>
    <row r="442" spans="1:7" ht="25.5">
      <c r="A442" s="41"/>
      <c r="B442" s="62"/>
      <c r="C442" s="42" t="s">
        <v>313</v>
      </c>
      <c r="D442" s="43" t="s">
        <v>314</v>
      </c>
      <c r="E442" s="47">
        <v>30000</v>
      </c>
      <c r="F442" s="47">
        <v>24000</v>
      </c>
      <c r="G442" s="46">
        <f t="shared" si="12"/>
        <v>1.25</v>
      </c>
    </row>
    <row r="443" spans="1:7" ht="25.5">
      <c r="A443" s="41"/>
      <c r="B443" s="41"/>
      <c r="C443" s="42" t="s">
        <v>308</v>
      </c>
      <c r="D443" s="43" t="s">
        <v>309</v>
      </c>
      <c r="E443" s="47">
        <v>25000</v>
      </c>
      <c r="F443" s="47">
        <v>0</v>
      </c>
      <c r="G443" s="46" t="s">
        <v>273</v>
      </c>
    </row>
    <row r="444" spans="1:7" ht="25.5">
      <c r="A444" s="41"/>
      <c r="B444" s="62"/>
      <c r="C444" s="42" t="s">
        <v>304</v>
      </c>
      <c r="D444" s="43" t="s">
        <v>305</v>
      </c>
      <c r="E444" s="47">
        <v>0</v>
      </c>
      <c r="F444" s="47">
        <v>14077</v>
      </c>
      <c r="G444" s="46">
        <f t="shared" si="12"/>
        <v>0</v>
      </c>
    </row>
    <row r="445" spans="1:7" ht="25.5">
      <c r="A445" s="41"/>
      <c r="B445" s="62"/>
      <c r="C445" s="42" t="s">
        <v>281</v>
      </c>
      <c r="D445" s="43" t="s">
        <v>282</v>
      </c>
      <c r="E445" s="47">
        <v>6500</v>
      </c>
      <c r="F445" s="47">
        <v>20923</v>
      </c>
      <c r="G445" s="46">
        <f t="shared" si="12"/>
        <v>0.3106629068489222</v>
      </c>
    </row>
    <row r="446" spans="1:7" ht="25.5">
      <c r="A446" s="41"/>
      <c r="B446" s="62"/>
      <c r="C446" s="42" t="s">
        <v>325</v>
      </c>
      <c r="D446" s="43" t="s">
        <v>282</v>
      </c>
      <c r="E446" s="47">
        <v>0</v>
      </c>
      <c r="F446" s="47">
        <v>351452</v>
      </c>
      <c r="G446" s="46">
        <f t="shared" si="12"/>
        <v>0</v>
      </c>
    </row>
    <row r="447" spans="1:7" ht="25.5">
      <c r="A447" s="41"/>
      <c r="B447" s="63"/>
      <c r="C447" s="42" t="s">
        <v>326</v>
      </c>
      <c r="D447" s="43" t="s">
        <v>282</v>
      </c>
      <c r="E447" s="47">
        <v>0</v>
      </c>
      <c r="F447" s="47">
        <v>62021</v>
      </c>
      <c r="G447" s="46">
        <f t="shared" si="12"/>
        <v>0</v>
      </c>
    </row>
    <row r="448" spans="1:7" ht="12.75">
      <c r="A448" s="19" t="s">
        <v>236</v>
      </c>
      <c r="B448" s="53"/>
      <c r="C448" s="19"/>
      <c r="D448" s="38" t="s">
        <v>237</v>
      </c>
      <c r="E448" s="39">
        <f>E449+E471</f>
        <v>3195230</v>
      </c>
      <c r="F448" s="39">
        <f>F449+F471</f>
        <v>771721</v>
      </c>
      <c r="G448" s="40">
        <f>(E448/F448)</f>
        <v>4.1403952983008105</v>
      </c>
    </row>
    <row r="449" spans="1:7" ht="12.75">
      <c r="A449" s="41"/>
      <c r="B449" s="60" t="s">
        <v>238</v>
      </c>
      <c r="C449" s="42"/>
      <c r="D449" s="43" t="s">
        <v>66</v>
      </c>
      <c r="E449" s="47">
        <f>SUM(E450:E470)</f>
        <v>3194230</v>
      </c>
      <c r="F449" s="47">
        <f>SUM(F450:F470)</f>
        <v>439456</v>
      </c>
      <c r="G449" s="45">
        <f>E449/F449</f>
        <v>7.268600269424015</v>
      </c>
    </row>
    <row r="450" spans="1:7" ht="25.5">
      <c r="A450" s="41"/>
      <c r="B450" s="61"/>
      <c r="C450" s="42" t="s">
        <v>317</v>
      </c>
      <c r="D450" s="43" t="s">
        <v>318</v>
      </c>
      <c r="E450" s="47">
        <v>1000</v>
      </c>
      <c r="F450" s="47">
        <v>1000</v>
      </c>
      <c r="G450" s="46">
        <f aca="true" t="shared" si="13" ref="G450:G489">(E450/F450)</f>
        <v>1</v>
      </c>
    </row>
    <row r="451" spans="1:7" ht="25.5">
      <c r="A451" s="41"/>
      <c r="B451" s="62"/>
      <c r="C451" s="42" t="s">
        <v>285</v>
      </c>
      <c r="D451" s="43" t="s">
        <v>286</v>
      </c>
      <c r="E451" s="47">
        <v>165701</v>
      </c>
      <c r="F451" s="47">
        <v>165701</v>
      </c>
      <c r="G451" s="46">
        <f t="shared" si="13"/>
        <v>1</v>
      </c>
    </row>
    <row r="452" spans="1:7" ht="25.5">
      <c r="A452" s="41"/>
      <c r="B452" s="62"/>
      <c r="C452" s="42" t="s">
        <v>327</v>
      </c>
      <c r="D452" s="43" t="s">
        <v>328</v>
      </c>
      <c r="E452" s="47">
        <v>10700</v>
      </c>
      <c r="F452" s="47">
        <v>10700</v>
      </c>
      <c r="G452" s="46">
        <f t="shared" si="13"/>
        <v>1</v>
      </c>
    </row>
    <row r="453" spans="1:7" ht="25.5">
      <c r="A453" s="41"/>
      <c r="B453" s="62"/>
      <c r="C453" s="42" t="s">
        <v>287</v>
      </c>
      <c r="D453" s="43" t="s">
        <v>288</v>
      </c>
      <c r="E453" s="47">
        <v>34649</v>
      </c>
      <c r="F453" s="47">
        <v>34649</v>
      </c>
      <c r="G453" s="46">
        <f t="shared" si="13"/>
        <v>1</v>
      </c>
    </row>
    <row r="454" spans="1:7" ht="25.5">
      <c r="A454" s="41"/>
      <c r="B454" s="62"/>
      <c r="C454" s="42" t="s">
        <v>289</v>
      </c>
      <c r="D454" s="43" t="s">
        <v>290</v>
      </c>
      <c r="E454" s="47">
        <v>4689</v>
      </c>
      <c r="F454" s="47">
        <v>4689</v>
      </c>
      <c r="G454" s="46">
        <f t="shared" si="13"/>
        <v>1</v>
      </c>
    </row>
    <row r="455" spans="1:7" ht="25.5">
      <c r="A455" s="41"/>
      <c r="B455" s="62"/>
      <c r="C455" s="42" t="s">
        <v>337</v>
      </c>
      <c r="D455" s="43" t="s">
        <v>338</v>
      </c>
      <c r="E455" s="47">
        <v>15800</v>
      </c>
      <c r="F455" s="47">
        <v>33800</v>
      </c>
      <c r="G455" s="46">
        <f t="shared" si="13"/>
        <v>0.46745562130177515</v>
      </c>
    </row>
    <row r="456" spans="1:7" ht="25.5">
      <c r="A456" s="41"/>
      <c r="B456" s="62"/>
      <c r="C456" s="42" t="s">
        <v>291</v>
      </c>
      <c r="D456" s="43" t="s">
        <v>292</v>
      </c>
      <c r="E456" s="47">
        <v>25055</v>
      </c>
      <c r="F456" s="47">
        <v>24555</v>
      </c>
      <c r="G456" s="46">
        <f t="shared" si="13"/>
        <v>1.0203624516391774</v>
      </c>
    </row>
    <row r="457" spans="1:7" ht="25.5">
      <c r="A457" s="41"/>
      <c r="B457" s="62"/>
      <c r="C457" s="42" t="s">
        <v>313</v>
      </c>
      <c r="D457" s="43" t="s">
        <v>314</v>
      </c>
      <c r="E457" s="47">
        <v>65000</v>
      </c>
      <c r="F457" s="47">
        <v>65000</v>
      </c>
      <c r="G457" s="46">
        <f t="shared" si="13"/>
        <v>1</v>
      </c>
    </row>
    <row r="458" spans="1:7" ht="25.5">
      <c r="A458" s="41"/>
      <c r="B458" s="62"/>
      <c r="C458" s="42" t="s">
        <v>339</v>
      </c>
      <c r="D458" s="43" t="s">
        <v>340</v>
      </c>
      <c r="E458" s="47">
        <v>650</v>
      </c>
      <c r="F458" s="47">
        <v>650</v>
      </c>
      <c r="G458" s="46">
        <f t="shared" si="13"/>
        <v>1</v>
      </c>
    </row>
    <row r="459" spans="1:7" ht="25.5">
      <c r="A459" s="41"/>
      <c r="B459" s="62"/>
      <c r="C459" s="42" t="s">
        <v>304</v>
      </c>
      <c r="D459" s="43" t="s">
        <v>305</v>
      </c>
      <c r="E459" s="47">
        <v>24100</v>
      </c>
      <c r="F459" s="47">
        <v>24100</v>
      </c>
      <c r="G459" s="46">
        <f t="shared" si="13"/>
        <v>1</v>
      </c>
    </row>
    <row r="460" spans="1:7" ht="25.5">
      <c r="A460" s="41"/>
      <c r="B460" s="62"/>
      <c r="C460" s="42" t="s">
        <v>341</v>
      </c>
      <c r="D460" s="43" t="s">
        <v>342</v>
      </c>
      <c r="E460" s="47">
        <v>1800</v>
      </c>
      <c r="F460" s="47">
        <v>1800</v>
      </c>
      <c r="G460" s="46">
        <f t="shared" si="13"/>
        <v>1</v>
      </c>
    </row>
    <row r="461" spans="1:7" ht="38.25">
      <c r="A461" s="41"/>
      <c r="B461" s="62"/>
      <c r="C461" s="42" t="s">
        <v>343</v>
      </c>
      <c r="D461" s="43" t="s">
        <v>344</v>
      </c>
      <c r="E461" s="47">
        <v>2000</v>
      </c>
      <c r="F461" s="47">
        <v>2000</v>
      </c>
      <c r="G461" s="46">
        <f t="shared" si="13"/>
        <v>1</v>
      </c>
    </row>
    <row r="462" spans="1:7" ht="38.25">
      <c r="A462" s="41"/>
      <c r="B462" s="62"/>
      <c r="C462" s="42" t="s">
        <v>315</v>
      </c>
      <c r="D462" s="43" t="s">
        <v>316</v>
      </c>
      <c r="E462" s="47">
        <v>1400</v>
      </c>
      <c r="F462" s="47">
        <v>1400</v>
      </c>
      <c r="G462" s="46">
        <f t="shared" si="13"/>
        <v>1</v>
      </c>
    </row>
    <row r="463" spans="1:7" ht="25.5">
      <c r="A463" s="41"/>
      <c r="B463" s="62"/>
      <c r="C463" s="42" t="s">
        <v>319</v>
      </c>
      <c r="D463" s="43" t="s">
        <v>320</v>
      </c>
      <c r="E463" s="47">
        <v>0</v>
      </c>
      <c r="F463" s="47">
        <v>25000</v>
      </c>
      <c r="G463" s="46">
        <f t="shared" si="13"/>
        <v>0</v>
      </c>
    </row>
    <row r="464" spans="1:7" ht="25.5">
      <c r="A464" s="41"/>
      <c r="B464" s="62"/>
      <c r="C464" s="42" t="s">
        <v>329</v>
      </c>
      <c r="D464" s="43" t="s">
        <v>330</v>
      </c>
      <c r="E464" s="47">
        <v>3700</v>
      </c>
      <c r="F464" s="47">
        <v>3700</v>
      </c>
      <c r="G464" s="46">
        <f t="shared" si="13"/>
        <v>1</v>
      </c>
    </row>
    <row r="465" spans="1:7" ht="25.5">
      <c r="A465" s="41"/>
      <c r="B465" s="62"/>
      <c r="C465" s="42" t="s">
        <v>293</v>
      </c>
      <c r="D465" s="43" t="s">
        <v>294</v>
      </c>
      <c r="E465" s="47">
        <v>8500</v>
      </c>
      <c r="F465" s="47">
        <v>8500</v>
      </c>
      <c r="G465" s="46">
        <f t="shared" si="13"/>
        <v>1</v>
      </c>
    </row>
    <row r="466" spans="1:7" ht="25.5">
      <c r="A466" s="41"/>
      <c r="B466" s="62"/>
      <c r="C466" s="42" t="s">
        <v>345</v>
      </c>
      <c r="D466" s="43" t="s">
        <v>346</v>
      </c>
      <c r="E466" s="47">
        <v>6838</v>
      </c>
      <c r="F466" s="47">
        <v>5000</v>
      </c>
      <c r="G466" s="46">
        <f t="shared" si="13"/>
        <v>1.3676</v>
      </c>
    </row>
    <row r="467" spans="1:7" ht="25.5">
      <c r="A467" s="41"/>
      <c r="B467" s="62"/>
      <c r="C467" s="42" t="s">
        <v>321</v>
      </c>
      <c r="D467" s="43" t="s">
        <v>322</v>
      </c>
      <c r="E467" s="47">
        <v>500</v>
      </c>
      <c r="F467" s="47">
        <v>500</v>
      </c>
      <c r="G467" s="46">
        <f t="shared" si="13"/>
        <v>1</v>
      </c>
    </row>
    <row r="468" spans="1:7" ht="25.5">
      <c r="A468" s="41"/>
      <c r="B468" s="41"/>
      <c r="C468" s="42" t="s">
        <v>281</v>
      </c>
      <c r="D468" s="43" t="s">
        <v>282</v>
      </c>
      <c r="E468" s="47">
        <v>257900</v>
      </c>
      <c r="F468" s="47">
        <v>26712</v>
      </c>
      <c r="G468" s="46">
        <f t="shared" si="13"/>
        <v>9.654836777478288</v>
      </c>
    </row>
    <row r="469" spans="1:7" ht="25.5">
      <c r="A469" s="41"/>
      <c r="B469" s="41"/>
      <c r="C469" s="42" t="s">
        <v>325</v>
      </c>
      <c r="D469" s="43" t="s">
        <v>282</v>
      </c>
      <c r="E469" s="47">
        <v>2094174</v>
      </c>
      <c r="F469" s="47">
        <v>0</v>
      </c>
      <c r="G469" s="46" t="s">
        <v>273</v>
      </c>
    </row>
    <row r="470" spans="1:7" ht="25.5">
      <c r="A470" s="41"/>
      <c r="B470" s="63"/>
      <c r="C470" s="42" t="s">
        <v>326</v>
      </c>
      <c r="D470" s="43" t="s">
        <v>282</v>
      </c>
      <c r="E470" s="47">
        <v>470074</v>
      </c>
      <c r="F470" s="47">
        <v>0</v>
      </c>
      <c r="G470" s="46" t="s">
        <v>273</v>
      </c>
    </row>
    <row r="471" spans="1:7" ht="12.75">
      <c r="A471" s="41"/>
      <c r="B471" s="60" t="s">
        <v>239</v>
      </c>
      <c r="C471" s="42"/>
      <c r="D471" s="43" t="s">
        <v>240</v>
      </c>
      <c r="E471" s="47">
        <f>SUM(E472:E487)</f>
        <v>1000</v>
      </c>
      <c r="F471" s="47">
        <f>SUM(F472:F487)</f>
        <v>332265</v>
      </c>
      <c r="G471" s="45">
        <f>E471/F471</f>
        <v>0.0030096459151580817</v>
      </c>
    </row>
    <row r="472" spans="1:7" ht="38.25">
      <c r="A472" s="41"/>
      <c r="B472" s="61"/>
      <c r="C472" s="42" t="s">
        <v>373</v>
      </c>
      <c r="D472" s="43" t="s">
        <v>374</v>
      </c>
      <c r="E472" s="47">
        <v>0</v>
      </c>
      <c r="F472" s="47">
        <v>243000</v>
      </c>
      <c r="G472" s="46">
        <f t="shared" si="13"/>
        <v>0</v>
      </c>
    </row>
    <row r="473" spans="1:7" ht="25.5">
      <c r="A473" s="41"/>
      <c r="B473" s="62"/>
      <c r="C473" s="42" t="s">
        <v>402</v>
      </c>
      <c r="D473" s="43" t="s">
        <v>286</v>
      </c>
      <c r="E473" s="47">
        <v>0</v>
      </c>
      <c r="F473" s="47">
        <v>2850</v>
      </c>
      <c r="G473" s="46">
        <f t="shared" si="13"/>
        <v>0</v>
      </c>
    </row>
    <row r="474" spans="1:7" ht="25.5">
      <c r="A474" s="41"/>
      <c r="B474" s="62"/>
      <c r="C474" s="42" t="s">
        <v>403</v>
      </c>
      <c r="D474" s="43" t="s">
        <v>286</v>
      </c>
      <c r="E474" s="47">
        <v>0</v>
      </c>
      <c r="F474" s="47">
        <v>150</v>
      </c>
      <c r="G474" s="46">
        <f t="shared" si="13"/>
        <v>0</v>
      </c>
    </row>
    <row r="475" spans="1:7" ht="25.5">
      <c r="A475" s="41"/>
      <c r="B475" s="62"/>
      <c r="C475" s="42" t="s">
        <v>404</v>
      </c>
      <c r="D475" s="43" t="s">
        <v>288</v>
      </c>
      <c r="E475" s="47">
        <v>0</v>
      </c>
      <c r="F475" s="47">
        <v>519</v>
      </c>
      <c r="G475" s="46">
        <f t="shared" si="13"/>
        <v>0</v>
      </c>
    </row>
    <row r="476" spans="1:7" ht="25.5">
      <c r="A476" s="41"/>
      <c r="B476" s="62"/>
      <c r="C476" s="42" t="s">
        <v>405</v>
      </c>
      <c r="D476" s="43" t="s">
        <v>288</v>
      </c>
      <c r="E476" s="47">
        <v>0</v>
      </c>
      <c r="F476" s="47">
        <v>28</v>
      </c>
      <c r="G476" s="46">
        <f t="shared" si="13"/>
        <v>0</v>
      </c>
    </row>
    <row r="477" spans="1:7" ht="25.5">
      <c r="A477" s="41"/>
      <c r="B477" s="62"/>
      <c r="C477" s="42" t="s">
        <v>406</v>
      </c>
      <c r="D477" s="43" t="s">
        <v>290</v>
      </c>
      <c r="E477" s="47">
        <v>0</v>
      </c>
      <c r="F477" s="47">
        <v>70</v>
      </c>
      <c r="G477" s="46">
        <f t="shared" si="13"/>
        <v>0</v>
      </c>
    </row>
    <row r="478" spans="1:7" ht="25.5">
      <c r="A478" s="41"/>
      <c r="B478" s="62"/>
      <c r="C478" s="42" t="s">
        <v>407</v>
      </c>
      <c r="D478" s="43" t="s">
        <v>290</v>
      </c>
      <c r="E478" s="47">
        <v>0</v>
      </c>
      <c r="F478" s="47">
        <v>4</v>
      </c>
      <c r="G478" s="46">
        <f t="shared" si="13"/>
        <v>0</v>
      </c>
    </row>
    <row r="479" spans="1:7" ht="25.5">
      <c r="A479" s="41"/>
      <c r="B479" s="62"/>
      <c r="C479" s="42" t="s">
        <v>363</v>
      </c>
      <c r="D479" s="43" t="s">
        <v>338</v>
      </c>
      <c r="E479" s="47">
        <v>0</v>
      </c>
      <c r="F479" s="47">
        <v>9341</v>
      </c>
      <c r="G479" s="46">
        <f t="shared" si="13"/>
        <v>0</v>
      </c>
    </row>
    <row r="480" spans="1:7" ht="25.5">
      <c r="A480" s="41"/>
      <c r="B480" s="62"/>
      <c r="C480" s="42" t="s">
        <v>364</v>
      </c>
      <c r="D480" s="43" t="s">
        <v>338</v>
      </c>
      <c r="E480" s="47">
        <v>0</v>
      </c>
      <c r="F480" s="47">
        <v>492</v>
      </c>
      <c r="G480" s="46">
        <f t="shared" si="13"/>
        <v>0</v>
      </c>
    </row>
    <row r="481" spans="1:7" ht="25.5">
      <c r="A481" s="41"/>
      <c r="B481" s="62"/>
      <c r="C481" s="42" t="s">
        <v>291</v>
      </c>
      <c r="D481" s="43" t="s">
        <v>292</v>
      </c>
      <c r="E481" s="47">
        <v>1000</v>
      </c>
      <c r="F481" s="47">
        <v>0</v>
      </c>
      <c r="G481" s="46" t="s">
        <v>273</v>
      </c>
    </row>
    <row r="482" spans="1:7" ht="25.5">
      <c r="A482" s="41"/>
      <c r="B482" s="41"/>
      <c r="C482" s="42" t="s">
        <v>396</v>
      </c>
      <c r="D482" s="43" t="s">
        <v>292</v>
      </c>
      <c r="E482" s="47">
        <v>0</v>
      </c>
      <c r="F482" s="47">
        <v>8920</v>
      </c>
      <c r="G482" s="46">
        <f t="shared" si="13"/>
        <v>0</v>
      </c>
    </row>
    <row r="483" spans="1:7" ht="25.5">
      <c r="A483" s="41"/>
      <c r="B483" s="62"/>
      <c r="C483" s="42" t="s">
        <v>397</v>
      </c>
      <c r="D483" s="43" t="s">
        <v>292</v>
      </c>
      <c r="E483" s="47">
        <v>0</v>
      </c>
      <c r="F483" s="47">
        <v>470</v>
      </c>
      <c r="G483" s="46">
        <f t="shared" si="13"/>
        <v>0</v>
      </c>
    </row>
    <row r="484" spans="1:7" ht="25.5">
      <c r="A484" s="41"/>
      <c r="B484" s="62"/>
      <c r="C484" s="42" t="s">
        <v>349</v>
      </c>
      <c r="D484" s="43" t="s">
        <v>305</v>
      </c>
      <c r="E484" s="47">
        <v>0</v>
      </c>
      <c r="F484" s="47">
        <v>62730</v>
      </c>
      <c r="G484" s="46">
        <f t="shared" si="13"/>
        <v>0</v>
      </c>
    </row>
    <row r="485" spans="1:7" ht="25.5">
      <c r="A485" s="41"/>
      <c r="B485" s="62"/>
      <c r="C485" s="42" t="s">
        <v>350</v>
      </c>
      <c r="D485" s="43" t="s">
        <v>305</v>
      </c>
      <c r="E485" s="47">
        <v>0</v>
      </c>
      <c r="F485" s="47">
        <v>3302</v>
      </c>
      <c r="G485" s="46">
        <f t="shared" si="13"/>
        <v>0</v>
      </c>
    </row>
    <row r="486" spans="1:7" ht="25.5">
      <c r="A486" s="41"/>
      <c r="B486" s="62"/>
      <c r="C486" s="42" t="s">
        <v>408</v>
      </c>
      <c r="D486" s="43" t="s">
        <v>294</v>
      </c>
      <c r="E486" s="47">
        <v>0</v>
      </c>
      <c r="F486" s="47">
        <v>369</v>
      </c>
      <c r="G486" s="46">
        <f t="shared" si="13"/>
        <v>0</v>
      </c>
    </row>
    <row r="487" spans="1:7" ht="25.5">
      <c r="A487" s="41"/>
      <c r="B487" s="63"/>
      <c r="C487" s="42" t="s">
        <v>409</v>
      </c>
      <c r="D487" s="43" t="s">
        <v>294</v>
      </c>
      <c r="E487" s="47">
        <v>0</v>
      </c>
      <c r="F487" s="47">
        <v>20</v>
      </c>
      <c r="G487" s="46">
        <f t="shared" si="13"/>
        <v>0</v>
      </c>
    </row>
    <row r="488" spans="1:7" ht="12.75">
      <c r="A488" s="65"/>
      <c r="B488" s="65"/>
      <c r="C488" s="65"/>
      <c r="D488" s="66"/>
      <c r="E488" s="66"/>
      <c r="F488" s="66"/>
      <c r="G488" s="66"/>
    </row>
    <row r="489" spans="1:7" ht="12.75">
      <c r="A489" s="67" t="s">
        <v>269</v>
      </c>
      <c r="B489" s="68"/>
      <c r="C489" s="68"/>
      <c r="D489" s="69"/>
      <c r="E489" s="70">
        <f>E3+E13+E17+E34+E39+E50+E61+E116+E121+E124+E163+E167+E170+E283+E310+E375+E386+E392+E418+E448</f>
        <v>33419024</v>
      </c>
      <c r="F489" s="70">
        <f>F3+F13+F17+F34+F39+F50+F61+F116+F121+F124+F163+F167+F170+F283+F310+F375+F386+F392+F418+F448</f>
        <v>34562664.76</v>
      </c>
      <c r="G489" s="40">
        <f t="shared" si="13"/>
        <v>0.9669110941548825</v>
      </c>
    </row>
  </sheetData>
  <sheetProtection/>
  <mergeCells count="3">
    <mergeCell ref="A488:C488"/>
    <mergeCell ref="D488:G488"/>
    <mergeCell ref="A489:D489"/>
  </mergeCells>
  <printOptions horizontalCentered="1"/>
  <pageMargins left="0.4330708661417323" right="0.31496062992125984" top="1.03" bottom="0.8267716535433072" header="0.5118110236220472" footer="0.5118110236220472"/>
  <pageSetup firstPageNumber="9" useFirstPageNumber="1" horizontalDpi="600" verticalDpi="600" orientation="portrait" paperSize="9" r:id="rId1"/>
  <headerFooter alignWithMargins="0">
    <oddHeader>&amp;L&amp;"Arial,Pogrubiony"UZASADNIENIE DO PROJEKTU BUDŻETU GMINY PACZKÓW NA 2014R.&amp;R&amp;8Zał. nr 2
Porównanie planu wydatków w 
latach 2014r. i 2013r.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F3" sqref="F3"/>
    </sheetView>
  </sheetViews>
  <sheetFormatPr defaultColWidth="8.796875" defaultRowHeight="14.25"/>
  <cols>
    <col min="1" max="1" width="4.3984375" style="16" bestFit="1" customWidth="1"/>
    <col min="2" max="2" width="56.8984375" style="16" bestFit="1" customWidth="1"/>
    <col min="3" max="3" width="7" style="17" bestFit="1" customWidth="1"/>
    <col min="4" max="4" width="7.69921875" style="16" bestFit="1" customWidth="1"/>
    <col min="5" max="5" width="4.3984375" style="16" bestFit="1" customWidth="1"/>
    <col min="6" max="6" width="8.8984375" style="16" bestFit="1" customWidth="1"/>
    <col min="7" max="16384" width="9" style="16" customWidth="1"/>
  </cols>
  <sheetData>
    <row r="1" ht="12">
      <c r="C1" s="23" t="s">
        <v>272</v>
      </c>
    </row>
    <row r="2" spans="1:6" s="18" customFormat="1" ht="12.75">
      <c r="A2" s="24" t="s">
        <v>92</v>
      </c>
      <c r="B2" s="24" t="s">
        <v>93</v>
      </c>
      <c r="C2" s="24" t="s">
        <v>65</v>
      </c>
      <c r="D2" s="24" t="s">
        <v>410</v>
      </c>
      <c r="E2" s="24" t="s">
        <v>64</v>
      </c>
      <c r="F2" s="25" t="s">
        <v>271</v>
      </c>
    </row>
    <row r="3" spans="1:6" ht="12.75">
      <c r="A3" s="24" t="s">
        <v>94</v>
      </c>
      <c r="B3" s="26" t="s">
        <v>270</v>
      </c>
      <c r="C3" s="27"/>
      <c r="D3" s="27"/>
      <c r="E3" s="27"/>
      <c r="F3" s="28" t="s">
        <v>411</v>
      </c>
    </row>
    <row r="4" spans="1:6" ht="25.5">
      <c r="A4" s="29">
        <v>1</v>
      </c>
      <c r="B4" s="30" t="s">
        <v>412</v>
      </c>
      <c r="C4" s="29">
        <v>921</v>
      </c>
      <c r="D4" s="29">
        <v>92109</v>
      </c>
      <c r="E4" s="29">
        <v>4210</v>
      </c>
      <c r="F4" s="31">
        <v>3129.88</v>
      </c>
    </row>
    <row r="5" spans="1:6" ht="12.75">
      <c r="A5" s="29">
        <v>2</v>
      </c>
      <c r="B5" s="30" t="s">
        <v>413</v>
      </c>
      <c r="C5" s="29">
        <v>600</v>
      </c>
      <c r="D5" s="29">
        <v>60017</v>
      </c>
      <c r="E5" s="29">
        <v>6050</v>
      </c>
      <c r="F5" s="32">
        <v>10000</v>
      </c>
    </row>
    <row r="6" spans="1:6" ht="12.75">
      <c r="A6" s="24" t="s">
        <v>95</v>
      </c>
      <c r="B6" s="26" t="s">
        <v>414</v>
      </c>
      <c r="C6" s="27"/>
      <c r="D6" s="27"/>
      <c r="E6" s="27"/>
      <c r="F6" s="28">
        <v>25201.3</v>
      </c>
    </row>
    <row r="7" spans="1:6" ht="12.75">
      <c r="A7" s="29">
        <v>1</v>
      </c>
      <c r="B7" s="30" t="s">
        <v>415</v>
      </c>
      <c r="C7" s="29">
        <v>900</v>
      </c>
      <c r="D7" s="29">
        <v>90095</v>
      </c>
      <c r="E7" s="29">
        <v>6050</v>
      </c>
      <c r="F7" s="32">
        <v>12000</v>
      </c>
    </row>
    <row r="8" spans="1:6" ht="25.5">
      <c r="A8" s="29">
        <v>2</v>
      </c>
      <c r="B8" s="30" t="s">
        <v>416</v>
      </c>
      <c r="C8" s="29">
        <v>801</v>
      </c>
      <c r="D8" s="29">
        <v>80101</v>
      </c>
      <c r="E8" s="29">
        <v>4210</v>
      </c>
      <c r="F8" s="31">
        <v>10000</v>
      </c>
    </row>
    <row r="9" spans="1:6" ht="12.75">
      <c r="A9" s="29">
        <v>3</v>
      </c>
      <c r="B9" s="30" t="s">
        <v>417</v>
      </c>
      <c r="C9" s="29">
        <v>921</v>
      </c>
      <c r="D9" s="29">
        <v>92109</v>
      </c>
      <c r="E9" s="29">
        <v>4210</v>
      </c>
      <c r="F9" s="32">
        <v>2200</v>
      </c>
    </row>
    <row r="10" spans="1:6" ht="12.75">
      <c r="A10" s="29">
        <v>4</v>
      </c>
      <c r="B10" s="30" t="s">
        <v>418</v>
      </c>
      <c r="C10" s="29">
        <v>600</v>
      </c>
      <c r="D10" s="29">
        <v>60016</v>
      </c>
      <c r="E10" s="29">
        <v>4210</v>
      </c>
      <c r="F10" s="32">
        <v>1001.3</v>
      </c>
    </row>
    <row r="11" spans="1:6" ht="12.75">
      <c r="A11" s="24" t="s">
        <v>96</v>
      </c>
      <c r="B11" s="26" t="s">
        <v>97</v>
      </c>
      <c r="C11" s="27"/>
      <c r="D11" s="27"/>
      <c r="E11" s="27"/>
      <c r="F11" s="28">
        <v>16784</v>
      </c>
    </row>
    <row r="12" spans="1:6" ht="12.75">
      <c r="A12" s="29">
        <v>1</v>
      </c>
      <c r="B12" s="30" t="s">
        <v>419</v>
      </c>
      <c r="C12" s="29">
        <v>900</v>
      </c>
      <c r="D12" s="29">
        <v>90095</v>
      </c>
      <c r="E12" s="29">
        <v>6050</v>
      </c>
      <c r="F12" s="32">
        <v>4000</v>
      </c>
    </row>
    <row r="13" spans="1:6" ht="12.75">
      <c r="A13" s="29">
        <v>2</v>
      </c>
      <c r="B13" s="30" t="s">
        <v>420</v>
      </c>
      <c r="C13" s="29">
        <v>900</v>
      </c>
      <c r="D13" s="29">
        <v>90095</v>
      </c>
      <c r="E13" s="29">
        <v>4210</v>
      </c>
      <c r="F13" s="32">
        <v>1000</v>
      </c>
    </row>
    <row r="14" spans="1:6" ht="25.5">
      <c r="A14" s="29">
        <v>3</v>
      </c>
      <c r="B14" s="30" t="s">
        <v>421</v>
      </c>
      <c r="C14" s="29">
        <v>921</v>
      </c>
      <c r="D14" s="29">
        <v>92109</v>
      </c>
      <c r="E14" s="29">
        <v>4210</v>
      </c>
      <c r="F14" s="31">
        <v>2000</v>
      </c>
    </row>
    <row r="15" spans="1:6" ht="25.5">
      <c r="A15" s="29">
        <v>4</v>
      </c>
      <c r="B15" s="30" t="s">
        <v>422</v>
      </c>
      <c r="C15" s="29">
        <v>754</v>
      </c>
      <c r="D15" s="29">
        <v>75412</v>
      </c>
      <c r="E15" s="29">
        <v>4210</v>
      </c>
      <c r="F15" s="31">
        <v>1000</v>
      </c>
    </row>
    <row r="16" spans="1:6" ht="12.75">
      <c r="A16" s="29">
        <v>5</v>
      </c>
      <c r="B16" s="30" t="s">
        <v>423</v>
      </c>
      <c r="C16" s="29">
        <v>921</v>
      </c>
      <c r="D16" s="29">
        <v>92109</v>
      </c>
      <c r="E16" s="29">
        <v>4210</v>
      </c>
      <c r="F16" s="32">
        <v>1000</v>
      </c>
    </row>
    <row r="17" spans="1:6" ht="12.75">
      <c r="A17" s="29">
        <v>6</v>
      </c>
      <c r="B17" s="30" t="s">
        <v>424</v>
      </c>
      <c r="C17" s="29">
        <v>921</v>
      </c>
      <c r="D17" s="29">
        <v>92195</v>
      </c>
      <c r="E17" s="29">
        <v>4210</v>
      </c>
      <c r="F17" s="32">
        <v>500</v>
      </c>
    </row>
    <row r="18" spans="1:6" ht="12.75">
      <c r="A18" s="29">
        <v>7</v>
      </c>
      <c r="B18" s="30" t="s">
        <v>425</v>
      </c>
      <c r="C18" s="29">
        <v>921</v>
      </c>
      <c r="D18" s="29">
        <v>92109</v>
      </c>
      <c r="E18" s="29">
        <v>4210</v>
      </c>
      <c r="F18" s="32">
        <v>500</v>
      </c>
    </row>
    <row r="19" spans="1:6" ht="12.75">
      <c r="A19" s="29">
        <v>8</v>
      </c>
      <c r="B19" s="30" t="s">
        <v>426</v>
      </c>
      <c r="C19" s="29">
        <v>900</v>
      </c>
      <c r="D19" s="29">
        <v>90095</v>
      </c>
      <c r="E19" s="29">
        <v>4210</v>
      </c>
      <c r="F19" s="32">
        <v>6784</v>
      </c>
    </row>
    <row r="20" spans="1:6" ht="12.75">
      <c r="A20" s="24" t="s">
        <v>98</v>
      </c>
      <c r="B20" s="26" t="s">
        <v>99</v>
      </c>
      <c r="C20" s="27"/>
      <c r="D20" s="27"/>
      <c r="E20" s="27"/>
      <c r="F20" s="28">
        <v>7157.17</v>
      </c>
    </row>
    <row r="21" spans="1:6" ht="12.75">
      <c r="A21" s="29">
        <v>1</v>
      </c>
      <c r="B21" s="30" t="s">
        <v>427</v>
      </c>
      <c r="C21" s="29">
        <v>921</v>
      </c>
      <c r="D21" s="29">
        <v>92109</v>
      </c>
      <c r="E21" s="29">
        <v>4210</v>
      </c>
      <c r="F21" s="31">
        <v>6000</v>
      </c>
    </row>
    <row r="22" spans="1:6" ht="12.75">
      <c r="A22" s="29">
        <v>2</v>
      </c>
      <c r="B22" s="30" t="s">
        <v>428</v>
      </c>
      <c r="C22" s="29">
        <v>900</v>
      </c>
      <c r="D22" s="29">
        <v>90095</v>
      </c>
      <c r="E22" s="29">
        <v>4210</v>
      </c>
      <c r="F22" s="31">
        <v>1000</v>
      </c>
    </row>
    <row r="23" spans="1:6" ht="12.75">
      <c r="A23" s="29">
        <v>3</v>
      </c>
      <c r="B23" s="30" t="s">
        <v>429</v>
      </c>
      <c r="C23" s="29">
        <v>921</v>
      </c>
      <c r="D23" s="29">
        <v>92195</v>
      </c>
      <c r="E23" s="29">
        <v>4210</v>
      </c>
      <c r="F23" s="31">
        <v>157.17</v>
      </c>
    </row>
    <row r="24" spans="1:6" ht="12.75">
      <c r="A24" s="24" t="s">
        <v>100</v>
      </c>
      <c r="B24" s="26" t="s">
        <v>101</v>
      </c>
      <c r="C24" s="27"/>
      <c r="D24" s="27"/>
      <c r="E24" s="27"/>
      <c r="F24" s="28">
        <v>15900</v>
      </c>
    </row>
    <row r="25" spans="1:6" ht="12.75">
      <c r="A25" s="29">
        <v>1</v>
      </c>
      <c r="B25" s="30" t="s">
        <v>430</v>
      </c>
      <c r="C25" s="29">
        <v>900</v>
      </c>
      <c r="D25" s="29">
        <v>90095</v>
      </c>
      <c r="E25" s="29">
        <v>6050</v>
      </c>
      <c r="F25" s="32">
        <v>4500</v>
      </c>
    </row>
    <row r="26" spans="1:6" ht="12.75">
      <c r="A26" s="29">
        <v>2</v>
      </c>
      <c r="B26" s="30" t="s">
        <v>431</v>
      </c>
      <c r="C26" s="29">
        <v>900</v>
      </c>
      <c r="D26" s="29">
        <v>90095</v>
      </c>
      <c r="E26" s="29">
        <v>6060</v>
      </c>
      <c r="F26" s="32">
        <v>3500</v>
      </c>
    </row>
    <row r="27" spans="1:6" ht="12.75">
      <c r="A27" s="29">
        <v>3</v>
      </c>
      <c r="B27" s="30" t="s">
        <v>432</v>
      </c>
      <c r="C27" s="29">
        <v>926</v>
      </c>
      <c r="D27" s="29">
        <v>92601</v>
      </c>
      <c r="E27" s="29">
        <v>6050</v>
      </c>
      <c r="F27" s="32">
        <v>7900</v>
      </c>
    </row>
    <row r="28" spans="1:6" ht="12.75">
      <c r="A28" s="24" t="s">
        <v>102</v>
      </c>
      <c r="B28" s="26" t="s">
        <v>103</v>
      </c>
      <c r="C28" s="24"/>
      <c r="D28" s="24"/>
      <c r="E28" s="24"/>
      <c r="F28" s="28">
        <v>18648.96</v>
      </c>
    </row>
    <row r="29" spans="1:6" ht="12.75">
      <c r="A29" s="29">
        <v>1</v>
      </c>
      <c r="B29" s="30" t="s">
        <v>433</v>
      </c>
      <c r="C29" s="29">
        <v>600</v>
      </c>
      <c r="D29" s="29">
        <v>60016</v>
      </c>
      <c r="E29" s="29">
        <v>6050</v>
      </c>
      <c r="F29" s="31">
        <v>8648.96</v>
      </c>
    </row>
    <row r="30" spans="1:6" ht="12.75">
      <c r="A30" s="29">
        <v>2</v>
      </c>
      <c r="B30" s="30" t="s">
        <v>434</v>
      </c>
      <c r="C30" s="29">
        <v>926</v>
      </c>
      <c r="D30" s="29">
        <v>92601</v>
      </c>
      <c r="E30" s="29">
        <v>4210</v>
      </c>
      <c r="F30" s="31">
        <v>1500</v>
      </c>
    </row>
    <row r="31" spans="1:6" ht="12.75">
      <c r="A31" s="29"/>
      <c r="B31" s="30" t="s">
        <v>435</v>
      </c>
      <c r="C31" s="29">
        <v>926</v>
      </c>
      <c r="D31" s="29">
        <v>92605</v>
      </c>
      <c r="E31" s="29">
        <v>4210</v>
      </c>
      <c r="F31" s="31">
        <v>1000</v>
      </c>
    </row>
    <row r="32" spans="1:6" ht="12.75">
      <c r="A32" s="29">
        <v>3</v>
      </c>
      <c r="B32" s="30" t="s">
        <v>436</v>
      </c>
      <c r="C32" s="29">
        <v>754</v>
      </c>
      <c r="D32" s="29">
        <v>75412</v>
      </c>
      <c r="E32" s="29">
        <v>4210</v>
      </c>
      <c r="F32" s="31">
        <v>2500</v>
      </c>
    </row>
    <row r="33" spans="1:6" ht="12.75">
      <c r="A33" s="29">
        <v>4</v>
      </c>
      <c r="B33" s="30" t="s">
        <v>437</v>
      </c>
      <c r="C33" s="29">
        <v>921</v>
      </c>
      <c r="D33" s="29">
        <v>92109</v>
      </c>
      <c r="E33" s="29">
        <v>4210</v>
      </c>
      <c r="F33" s="31">
        <v>5000</v>
      </c>
    </row>
    <row r="34" spans="1:6" ht="12.75">
      <c r="A34" s="24" t="s">
        <v>104</v>
      </c>
      <c r="B34" s="26" t="s">
        <v>105</v>
      </c>
      <c r="C34" s="27"/>
      <c r="D34" s="27"/>
      <c r="E34" s="27"/>
      <c r="F34" s="28">
        <v>22400</v>
      </c>
    </row>
    <row r="35" spans="1:6" ht="25.5">
      <c r="A35" s="29">
        <v>1</v>
      </c>
      <c r="B35" s="30" t="s">
        <v>438</v>
      </c>
      <c r="C35" s="29">
        <v>801</v>
      </c>
      <c r="D35" s="29">
        <v>80101</v>
      </c>
      <c r="E35" s="29">
        <v>4240</v>
      </c>
      <c r="F35" s="31">
        <v>2000</v>
      </c>
    </row>
    <row r="36" spans="1:6" ht="25.5">
      <c r="A36" s="29">
        <v>2</v>
      </c>
      <c r="B36" s="30" t="s">
        <v>439</v>
      </c>
      <c r="C36" s="29">
        <v>801</v>
      </c>
      <c r="D36" s="29">
        <v>80101</v>
      </c>
      <c r="E36" s="29">
        <v>6050</v>
      </c>
      <c r="F36" s="31">
        <v>8000</v>
      </c>
    </row>
    <row r="37" spans="1:6" ht="12.75">
      <c r="A37" s="29">
        <v>3</v>
      </c>
      <c r="B37" s="30" t="s">
        <v>440</v>
      </c>
      <c r="C37" s="29">
        <v>900</v>
      </c>
      <c r="D37" s="29">
        <v>90015</v>
      </c>
      <c r="E37" s="29">
        <v>6050</v>
      </c>
      <c r="F37" s="31">
        <v>8000</v>
      </c>
    </row>
    <row r="38" spans="1:6" ht="12.75">
      <c r="A38" s="29">
        <v>4</v>
      </c>
      <c r="B38" s="30" t="s">
        <v>441</v>
      </c>
      <c r="C38" s="29">
        <v>900</v>
      </c>
      <c r="D38" s="29">
        <v>90095</v>
      </c>
      <c r="E38" s="29">
        <v>4210</v>
      </c>
      <c r="F38" s="31">
        <v>4400</v>
      </c>
    </row>
    <row r="39" spans="1:6" ht="12.75">
      <c r="A39" s="24" t="s">
        <v>106</v>
      </c>
      <c r="B39" s="26" t="s">
        <v>107</v>
      </c>
      <c r="C39" s="24"/>
      <c r="D39" s="24"/>
      <c r="E39" s="24"/>
      <c r="F39" s="28">
        <v>13785</v>
      </c>
    </row>
    <row r="40" spans="1:6" ht="12.75">
      <c r="A40" s="29">
        <v>1</v>
      </c>
      <c r="B40" s="30" t="s">
        <v>442</v>
      </c>
      <c r="C40" s="29">
        <v>900</v>
      </c>
      <c r="D40" s="29">
        <v>90095</v>
      </c>
      <c r="E40" s="29">
        <v>6050</v>
      </c>
      <c r="F40" s="32">
        <v>13785</v>
      </c>
    </row>
    <row r="41" spans="1:6" ht="12.75">
      <c r="A41" s="24" t="s">
        <v>108</v>
      </c>
      <c r="B41" s="26" t="s">
        <v>109</v>
      </c>
      <c r="C41" s="24"/>
      <c r="D41" s="24"/>
      <c r="E41" s="24"/>
      <c r="F41" s="28">
        <v>10836</v>
      </c>
    </row>
    <row r="42" spans="1:6" ht="12.75">
      <c r="A42" s="29">
        <v>1</v>
      </c>
      <c r="B42" s="30" t="s">
        <v>443</v>
      </c>
      <c r="C42" s="29">
        <v>400</v>
      </c>
      <c r="D42" s="29">
        <v>40002</v>
      </c>
      <c r="E42" s="29">
        <v>6050</v>
      </c>
      <c r="F42" s="31">
        <v>5000</v>
      </c>
    </row>
    <row r="43" spans="1:6" ht="12.75">
      <c r="A43" s="29">
        <v>2</v>
      </c>
      <c r="B43" s="30" t="s">
        <v>444</v>
      </c>
      <c r="C43" s="29">
        <v>900</v>
      </c>
      <c r="D43" s="29">
        <v>90095</v>
      </c>
      <c r="E43" s="29">
        <v>4210</v>
      </c>
      <c r="F43" s="31">
        <v>1000</v>
      </c>
    </row>
    <row r="44" spans="1:6" ht="12.75">
      <c r="A44" s="29">
        <v>3</v>
      </c>
      <c r="B44" s="30" t="s">
        <v>445</v>
      </c>
      <c r="C44" s="29">
        <v>600</v>
      </c>
      <c r="D44" s="29">
        <v>60016</v>
      </c>
      <c r="E44" s="29">
        <v>4210</v>
      </c>
      <c r="F44" s="31">
        <v>3000</v>
      </c>
    </row>
    <row r="45" spans="1:6" ht="12.75">
      <c r="A45" s="29">
        <v>4</v>
      </c>
      <c r="B45" s="30" t="s">
        <v>446</v>
      </c>
      <c r="C45" s="29">
        <v>921</v>
      </c>
      <c r="D45" s="29">
        <v>92109</v>
      </c>
      <c r="E45" s="29">
        <v>4210</v>
      </c>
      <c r="F45" s="31">
        <v>1536</v>
      </c>
    </row>
    <row r="46" spans="1:6" ht="12.75">
      <c r="A46" s="29">
        <v>5</v>
      </c>
      <c r="B46" s="30" t="s">
        <v>447</v>
      </c>
      <c r="C46" s="29">
        <v>900</v>
      </c>
      <c r="D46" s="29">
        <v>90095</v>
      </c>
      <c r="E46" s="29">
        <v>4210</v>
      </c>
      <c r="F46" s="31">
        <v>300</v>
      </c>
    </row>
    <row r="47" spans="1:6" ht="12.75">
      <c r="A47" s="24" t="s">
        <v>110</v>
      </c>
      <c r="B47" s="26" t="s">
        <v>111</v>
      </c>
      <c r="C47" s="33">
        <v>8946.46</v>
      </c>
      <c r="D47" s="33"/>
      <c r="E47" s="33"/>
      <c r="F47" s="33"/>
    </row>
    <row r="48" spans="1:6" ht="14.25" customHeight="1">
      <c r="A48" s="29">
        <v>1</v>
      </c>
      <c r="B48" s="30" t="s">
        <v>448</v>
      </c>
      <c r="C48" s="29">
        <v>600</v>
      </c>
      <c r="D48" s="29">
        <v>60016</v>
      </c>
      <c r="E48" s="29">
        <v>6050</v>
      </c>
      <c r="F48" s="32">
        <v>8946.46</v>
      </c>
    </row>
    <row r="49" spans="1:6" ht="12.75">
      <c r="A49" s="24" t="s">
        <v>112</v>
      </c>
      <c r="B49" s="26" t="s">
        <v>113</v>
      </c>
      <c r="C49" s="33">
        <v>17514.9</v>
      </c>
      <c r="D49" s="33"/>
      <c r="E49" s="33"/>
      <c r="F49" s="33"/>
    </row>
    <row r="50" spans="1:6" ht="12.75">
      <c r="A50" s="29">
        <v>1</v>
      </c>
      <c r="B50" s="30" t="s">
        <v>449</v>
      </c>
      <c r="C50" s="29">
        <v>900</v>
      </c>
      <c r="D50" s="29">
        <v>90095</v>
      </c>
      <c r="E50" s="29">
        <v>4210</v>
      </c>
      <c r="F50" s="32">
        <v>4500</v>
      </c>
    </row>
    <row r="51" spans="1:6" ht="12.75">
      <c r="A51" s="29">
        <v>2</v>
      </c>
      <c r="B51" s="30" t="s">
        <v>450</v>
      </c>
      <c r="C51" s="29">
        <v>900</v>
      </c>
      <c r="D51" s="29">
        <v>90015</v>
      </c>
      <c r="E51" s="29">
        <v>6050</v>
      </c>
      <c r="F51" s="32">
        <v>5000</v>
      </c>
    </row>
    <row r="52" spans="1:6" ht="12.75">
      <c r="A52" s="29">
        <v>3</v>
      </c>
      <c r="B52" s="30" t="s">
        <v>451</v>
      </c>
      <c r="C52" s="29">
        <v>921</v>
      </c>
      <c r="D52" s="29">
        <v>92195</v>
      </c>
      <c r="E52" s="29">
        <v>6050</v>
      </c>
      <c r="F52" s="32">
        <v>6500</v>
      </c>
    </row>
    <row r="53" spans="1:6" ht="12.75">
      <c r="A53" s="29">
        <v>4</v>
      </c>
      <c r="B53" s="30" t="s">
        <v>452</v>
      </c>
      <c r="C53" s="29">
        <v>900</v>
      </c>
      <c r="D53" s="29">
        <v>90095</v>
      </c>
      <c r="E53" s="29">
        <v>4210</v>
      </c>
      <c r="F53" s="32">
        <v>1514.9</v>
      </c>
    </row>
    <row r="54" spans="1:6" ht="12.75">
      <c r="A54" s="24" t="s">
        <v>114</v>
      </c>
      <c r="B54" s="26" t="s">
        <v>115</v>
      </c>
      <c r="C54" s="27" t="s">
        <v>453</v>
      </c>
      <c r="D54" s="27"/>
      <c r="E54" s="27"/>
      <c r="F54" s="28">
        <v>13734</v>
      </c>
    </row>
    <row r="55" spans="1:6" ht="12.75">
      <c r="A55" s="29">
        <v>1</v>
      </c>
      <c r="B55" s="30" t="s">
        <v>454</v>
      </c>
      <c r="C55" s="29">
        <v>921</v>
      </c>
      <c r="D55" s="29">
        <v>92109</v>
      </c>
      <c r="E55" s="29">
        <v>4270</v>
      </c>
      <c r="F55" s="31">
        <v>4734</v>
      </c>
    </row>
    <row r="56" spans="1:6" ht="12.75">
      <c r="A56" s="29">
        <v>2</v>
      </c>
      <c r="B56" s="30" t="s">
        <v>455</v>
      </c>
      <c r="C56" s="29">
        <v>900</v>
      </c>
      <c r="D56" s="29">
        <v>90095</v>
      </c>
      <c r="E56" s="29">
        <v>6050</v>
      </c>
      <c r="F56" s="32">
        <v>9000</v>
      </c>
    </row>
    <row r="57" spans="1:6" ht="12.75">
      <c r="A57" s="34"/>
      <c r="B57" s="35"/>
      <c r="C57" s="34"/>
      <c r="D57" s="34"/>
      <c r="E57" s="34"/>
      <c r="F57" s="36"/>
    </row>
    <row r="58" spans="1:6" ht="12.75">
      <c r="A58" s="37" t="s">
        <v>456</v>
      </c>
      <c r="B58" s="37"/>
      <c r="C58" s="37"/>
      <c r="D58" s="37"/>
      <c r="E58" s="37"/>
      <c r="F58" s="32">
        <v>184037.67</v>
      </c>
    </row>
  </sheetData>
  <sheetProtection/>
  <mergeCells count="10">
    <mergeCell ref="C49:F49"/>
    <mergeCell ref="C54:E54"/>
    <mergeCell ref="A58:E58"/>
    <mergeCell ref="C3:E3"/>
    <mergeCell ref="C6:E6"/>
    <mergeCell ref="C11:E11"/>
    <mergeCell ref="C20:E20"/>
    <mergeCell ref="C24:E24"/>
    <mergeCell ref="C34:E34"/>
    <mergeCell ref="C47:F47"/>
  </mergeCells>
  <printOptions horizontalCentered="1"/>
  <pageMargins left="0.2755905511811024" right="0.35433070866141736" top="1.299212598425197" bottom="0.984251968503937" header="0.6692913385826772" footer="0.4724409448818898"/>
  <pageSetup firstPageNumber="27" useFirstPageNumber="1" horizontalDpi="600" verticalDpi="600" orientation="portrait" paperSize="9" r:id="rId1"/>
  <headerFooter>
    <oddHeader>&amp;L&amp;"Czcionka tekstu podstawowego,Pogrubiony"UZASADNIENIE DO PROJEKTU BUDŻETU
GMINY PACZKÓW NA 2014R.&amp;R&amp;9Zał. nr 3
Zadania do realizacji w ramach Funduszu Sołeckiego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2013-11-18T13:42:15Z</cp:lastPrinted>
  <dcterms:created xsi:type="dcterms:W3CDTF">2009-11-16T08:41:10Z</dcterms:created>
  <dcterms:modified xsi:type="dcterms:W3CDTF">2013-11-18T13:43:24Z</dcterms:modified>
  <cp:category/>
  <cp:version/>
  <cp:contentType/>
  <cp:contentStatus/>
</cp:coreProperties>
</file>