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<sst xmlns="http://schemas.openxmlformats.org/spreadsheetml/2006/main" count="490" uniqueCount="236">
  <si>
    <t>Gospodarka odpadami</t>
  </si>
  <si>
    <t>Dotacje celowe otrzymane z budżetu państwa na realizację własnych</t>
  </si>
  <si>
    <t>Oświata i wychowanie</t>
  </si>
  <si>
    <t>Podatek od nieruchomości</t>
  </si>
  <si>
    <t>Gospodarka gruntami i nieruchomościami</t>
  </si>
  <si>
    <t>Kultura i ochrona dziedzictwa narodowego</t>
  </si>
  <si>
    <t>terytorialnego</t>
  </si>
  <si>
    <t>Straż Miejska</t>
  </si>
  <si>
    <t>administracji rządowej</t>
  </si>
  <si>
    <t>Dochody z najmu i dzierżawy składników majątkowych Skarbu</t>
  </si>
  <si>
    <t>Pozostałe zadania w zakresie kultury</t>
  </si>
  <si>
    <t>Usługi opiekuńcze i specjalistyczne usługi opiekuńcze</t>
  </si>
  <si>
    <t>Ochrona zdrowia</t>
  </si>
  <si>
    <t>Podatek dochodowy od osób prawnych</t>
  </si>
  <si>
    <t>Podatek dochodowy od osób fizycznych</t>
  </si>
  <si>
    <t>nieruchomości</t>
  </si>
  <si>
    <t>gmin), powiatów (związków powiatów), samorządów województw,</t>
  </si>
  <si>
    <t>Środki na dofinansowanie własnych zadań bieżących gmin (związków</t>
  </si>
  <si>
    <t>Wpływy ze sprzedaży wyrobów i składników majątkowych</t>
  </si>
  <si>
    <t>produktowych</t>
  </si>
  <si>
    <t>Wpływy i wydatki związane z gromadzeniem środków z opłat</t>
  </si>
  <si>
    <t>Pomoc społeczna</t>
  </si>
  <si>
    <t>Udziały gmin w podatkach stanowiących dochód budżetu państwa</t>
  </si>
  <si>
    <t>Wpływy z opłaty skarbowej</t>
  </si>
  <si>
    <t>formie karty podatkowej</t>
  </si>
  <si>
    <t>Zwalczanie chorób zakaźnych zwierząt oraz badania monitoringowe</t>
  </si>
  <si>
    <t>Wpływy z opłaty produktowej</t>
  </si>
  <si>
    <t>Ośrodki pomocy społecznej</t>
  </si>
  <si>
    <t>rentowe z ubezpieczenia społecznego</t>
  </si>
  <si>
    <t>budżetowego</t>
  </si>
  <si>
    <t>Wpływy z innych opłat stanowiących dochody jednostek samorządu</t>
  </si>
  <si>
    <t>Podatek od spadków i darowizn</t>
  </si>
  <si>
    <t>Odsetki od nieterminowych wpłat z tytułu podatków i opłat</t>
  </si>
  <si>
    <t>Ośrodki informacji turystycznej</t>
  </si>
  <si>
    <t>podobnym charakterze</t>
  </si>
  <si>
    <t>produktach pochodzenia zwierzęcego.</t>
  </si>
  <si>
    <t>Treść</t>
  </si>
  <si>
    <t>Dział</t>
  </si>
  <si>
    <t>Oświetlenie ulic, placów i dróg</t>
  </si>
  <si>
    <t>Różne rozliczenia finansowe</t>
  </si>
  <si>
    <t>Podatek od posiadania psów</t>
  </si>
  <si>
    <t>prawa</t>
  </si>
  <si>
    <t>zaliczanych do sektora finansów publicznych</t>
  </si>
  <si>
    <t>Świadczenia rodzinne oraz składki na ubezpieczenia emerytalne i</t>
  </si>
  <si>
    <t>Podatek rolny</t>
  </si>
  <si>
    <t>cywilnoprawnych, podatku od spadków i darowizn oraz podatków i</t>
  </si>
  <si>
    <t>Wybory do Parlamentu Europejskiego</t>
  </si>
  <si>
    <t>Urzędy wojewódzkie</t>
  </si>
  <si>
    <t>Wpływy z usług</t>
  </si>
  <si>
    <t>pozyskane z innych źródeł</t>
  </si>
  <si>
    <t>Różne rozliczenia</t>
  </si>
  <si>
    <t>Wpływy z opłaty eksploatacyjnej</t>
  </si>
  <si>
    <t>Wpływy z opłaty administracyjnej za czynności urzędowe</t>
  </si>
  <si>
    <t>Wpływy z różnych dochodów</t>
  </si>
  <si>
    <t>finansów publicznych na realizację zadań bieżących jednostek</t>
  </si>
  <si>
    <t>Składki na ubezpieczenie zdrowotne opłacane za osoby pobierające</t>
  </si>
  <si>
    <t>Szkoły podstawowe</t>
  </si>
  <si>
    <t>zleconych gminom ustawami</t>
  </si>
  <si>
    <t>zleconych gminie (związkom gmin) ustawami</t>
  </si>
  <si>
    <t>Wpływy z opłat za zarząd, użytkowanie i użytkowanie wieczyste</t>
  </si>
  <si>
    <t>Agencja Restrukturyzacji i Modernizacji Rolnictwa</t>
  </si>
  <si>
    <t>Wpływy z różnych opłat</t>
  </si>
  <si>
    <t>pozostałości chemicznych i biologicznych w tkankach zwierząt i</t>
  </si>
  <si>
    <t xml:space="preserve">rodzinne </t>
  </si>
  <si>
    <t>Wpływy  z opłat za zezwolenia na sprzedaż alkoholu</t>
  </si>
  <si>
    <t>Przeciwdziałanie alkoholizmowi</t>
  </si>
  <si>
    <t>Część równoważąca subwencji ogólnej dla gmin</t>
  </si>
  <si>
    <t>Dochody od osób prawnych, od osób fizycznych i od innych</t>
  </si>
  <si>
    <t>Urzędy naczelnych organów władzy państwowej, kontroli i</t>
  </si>
  <si>
    <t>bieżących z zakresu administracji rządowej  oraz innych zadań</t>
  </si>
  <si>
    <t>Kuratoria oświaty</t>
  </si>
  <si>
    <t>zadań bieżących gmin ( związków gmin)</t>
  </si>
  <si>
    <t>Wpływy do budżetu nadwyżki środków obrotowych zakładu</t>
  </si>
  <si>
    <t>Wpływy z opłaty targowej</t>
  </si>
  <si>
    <t>związane z ich poborem</t>
  </si>
  <si>
    <t>Gospodarka mieszkaniowa</t>
  </si>
  <si>
    <t>Pozostała działalność</t>
  </si>
  <si>
    <t>Część oświatowa subwencji ogólnej dla jednostek samorządu</t>
  </si>
  <si>
    <t>Podatek leśny</t>
  </si>
  <si>
    <t>zaliczanych do sektora finansów publicznych oraz innych umów o</t>
  </si>
  <si>
    <t>Gospodarka komunalna i ochrona środowiska</t>
  </si>
  <si>
    <t>Podatek od czynności cywilnoprawnych</t>
  </si>
  <si>
    <t>inwestycyjne z zakresu administracji rządowej oraz innych zadań</t>
  </si>
  <si>
    <t>realizowane przez gminę na podstawie porozumień z organami</t>
  </si>
  <si>
    <t>Dotacje celowe otrzymane z budżetu państwa na realizację zadań</t>
  </si>
  <si>
    <t>Administracja publiczna</t>
  </si>
  <si>
    <t>Rolnictwo i łowiectwo</t>
  </si>
  <si>
    <t>Razem</t>
  </si>
  <si>
    <t>Zasiłki rodzinne, pielęgnacyjne i wychowawcze</t>
  </si>
  <si>
    <t>niektóre świadczenia z pomocy społecznej oraz niektóre świadczenia</t>
  </si>
  <si>
    <t>Pobór podatków, opłat i niepodatkowych należności budżetowych</t>
  </si>
  <si>
    <t>Podatek od środków transportowych</t>
  </si>
  <si>
    <t>Wpływy z podatku rolnego, podatku leśnego, podatku od czynności</t>
  </si>
  <si>
    <t>Podatek od działalności gospodarczej osób fizycznych, opłacany w</t>
  </si>
  <si>
    <t>jednostek nieposiadających osobowości prawnej oraz wydatki</t>
  </si>
  <si>
    <t>Grzywny, mandaty i inne kary pieniężne od ludności</t>
  </si>
  <si>
    <t>Dotacje celowe otrzymane z budżetu państwa na inwestycje i zakupy</t>
  </si>
  <si>
    <t>Turystyka</t>
  </si>
  <si>
    <t>Rozdział</t>
  </si>
  <si>
    <t>Przedszkola</t>
  </si>
  <si>
    <t>Urzędu naczelnych organów władzy państwowej, kontroli i ochrony</t>
  </si>
  <si>
    <t>ochrony prawa oraz sądownictwa</t>
  </si>
  <si>
    <t>Państwa, jednostek samorządu terytorialnego  lub innych jednostek</t>
  </si>
  <si>
    <t>Część rekompensująca subwencji ogólnej dla gmin</t>
  </si>
  <si>
    <t>Subwencje ogólne z budżetu państwa</t>
  </si>
  <si>
    <t>Wpływy z podatku dochodowego od osób fizycznych</t>
  </si>
  <si>
    <t>Obrona cywilna</t>
  </si>
  <si>
    <t>Bezpieczeństwo publiczne i ochrona przeciwpożarowa</t>
  </si>
  <si>
    <t>Dotacje celowe otrzymane z budżetu państwa na zadania bieżące</t>
  </si>
  <si>
    <t>Zasiłki i pomoc w naturze oraz składki na ubezpieczenia społeczne</t>
  </si>
  <si>
    <t>Część wyrównawcza subwencji ogólnej dla gmin</t>
  </si>
  <si>
    <t>Wpływy z różnych rozliczeń</t>
  </si>
  <si>
    <t>terytorialnego na podstawie ustaw</t>
  </si>
  <si>
    <t>Pozostałe odsetki</t>
  </si>
  <si>
    <t>Środki otrzymane od pozostałych jednostek zaliczanych do sektora</t>
  </si>
  <si>
    <t>Przewidywane wykonanie 2004r.</t>
  </si>
  <si>
    <t>Kultura fizyczna i sport</t>
  </si>
  <si>
    <t>Obiekty sportowe</t>
  </si>
  <si>
    <t>Dotacje celowe otrzymane ze środków specjalnych na finansowanie lub</t>
  </si>
  <si>
    <t>dofinansowanie zadań inwestycyjnych</t>
  </si>
  <si>
    <t>Plan na 2005r.</t>
  </si>
  <si>
    <t>Wyszczególnienie</t>
  </si>
  <si>
    <t>Zarządy melioracji i urządzeń wodnych</t>
  </si>
  <si>
    <t>Wydatki bieżące</t>
  </si>
  <si>
    <t>Spółki wodne</t>
  </si>
  <si>
    <t>Izby rolnicze</t>
  </si>
  <si>
    <t>Wydatki majątkowe</t>
  </si>
  <si>
    <t>Transport i łączność</t>
  </si>
  <si>
    <t>Drogi publiczne gminne</t>
  </si>
  <si>
    <t>Drogi wewnętrzne</t>
  </si>
  <si>
    <t>Działalność usługowa</t>
  </si>
  <si>
    <t>Plany zagospodarowania przestrzennego</t>
  </si>
  <si>
    <t>Prace geodezyjne i kartograficzne (nieinwestycyjne)</t>
  </si>
  <si>
    <t>Cmentarze</t>
  </si>
  <si>
    <t>Rady gmin (miast i miast na prawach powiatu)</t>
  </si>
  <si>
    <t>Urzędy gmin (miast i miast na prawach powiatu)</t>
  </si>
  <si>
    <t>Ochotnicze straże pożarne</t>
  </si>
  <si>
    <t>Obsługa długu publicznego</t>
  </si>
  <si>
    <t>Obsługa kredytów podmiotów krajowych</t>
  </si>
  <si>
    <t>Rozliczenia między jednostkami samorządu terytorialnego</t>
  </si>
  <si>
    <t>Rezerwy ogólne i celowe</t>
  </si>
  <si>
    <t>Gimnazja</t>
  </si>
  <si>
    <t>Dowożenie uczniów do szkół</t>
  </si>
  <si>
    <t>Dokształcanie i doskonalenie nauczycieli</t>
  </si>
  <si>
    <t>Dodatki mieszkaniowe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</si>
  <si>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</si>
  <si>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</si>
  <si>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</si>
  <si>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</si>
  <si>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</si>
  <si>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Zadania w zakresie kinematografii</t>
  </si>
  <si>
    <t>Domy i ośrodki kultury, świetlice i kluby</t>
  </si>
  <si>
    <t>Biblioteki</t>
  </si>
  <si>
    <t>Ochrona i konserwacja zabytków</t>
  </si>
  <si>
    <t>Zadania w zakresie kultury fizycznej i sportu</t>
  </si>
  <si>
    <t>OBJAŚNIENIA DO BUDŻETU GMINY PACZKÓW NA 2005 R.</t>
  </si>
  <si>
    <t>Załącznik Nr 1</t>
  </si>
  <si>
    <t>Tabela porównawcza</t>
  </si>
  <si>
    <t>dochodów budżetu w roku</t>
  </si>
  <si>
    <t>planowanym i poprzednim</t>
  </si>
  <si>
    <t>Rozdz.</t>
  </si>
  <si>
    <t>Par.</t>
  </si>
  <si>
    <t>%</t>
  </si>
  <si>
    <t>Schroniska dla zwierząt</t>
  </si>
  <si>
    <t>Załącznik Nr 2</t>
  </si>
  <si>
    <t>wydatków budżetu w roku</t>
  </si>
  <si>
    <t>OBJAŚNIENIA DO PROJEKTU BUDŻETU GMINY PACZKÓW NA 2005 R.</t>
  </si>
  <si>
    <t>Załącznik Nr 3</t>
  </si>
  <si>
    <t>Prognoza zadłużenia Gminy</t>
  </si>
  <si>
    <t>na okres spłaty zobowiązań</t>
  </si>
  <si>
    <t>zaciągniętych do 31.12.2004 r.</t>
  </si>
  <si>
    <t>Prognoza długu</t>
  </si>
  <si>
    <t>2005 r.</t>
  </si>
  <si>
    <t>2006 r.</t>
  </si>
  <si>
    <t xml:space="preserve">2007 r. </t>
  </si>
  <si>
    <t>2008 r.</t>
  </si>
  <si>
    <t>1</t>
  </si>
  <si>
    <t>Dochody własne, w tym:</t>
  </si>
  <si>
    <t>- udziały w dochodach budżetu państwa</t>
  </si>
  <si>
    <t>-dochody ze sprzedaży mienia</t>
  </si>
  <si>
    <t>2</t>
  </si>
  <si>
    <t>Subwencje</t>
  </si>
  <si>
    <t>3</t>
  </si>
  <si>
    <t>Dotacje celowe na zadania zlecone</t>
  </si>
  <si>
    <t>4</t>
  </si>
  <si>
    <t>Dotacje celowe na zadania własne i powierzone</t>
  </si>
  <si>
    <t>I. Ogółem dochody (1+2+3+4)</t>
  </si>
  <si>
    <t>5</t>
  </si>
  <si>
    <t>Kredyty i pożyczki</t>
  </si>
  <si>
    <t>6</t>
  </si>
  <si>
    <t>Sprzedaż papierów wartościowych</t>
  </si>
  <si>
    <t>7</t>
  </si>
  <si>
    <t>Prywatyzacja majątku</t>
  </si>
  <si>
    <t>8</t>
  </si>
  <si>
    <t>Nadwyżka budżetu</t>
  </si>
  <si>
    <t>9</t>
  </si>
  <si>
    <t>Wolne środki</t>
  </si>
  <si>
    <t>10</t>
  </si>
  <si>
    <t>Spłata pożyczek udzielonych</t>
  </si>
  <si>
    <t>II. Ogółem przychody (5+6+7+8+9+10)</t>
  </si>
  <si>
    <t>11</t>
  </si>
  <si>
    <t>Wydatki bieżące, w tym:</t>
  </si>
  <si>
    <t>- potencjalne spłaty poręczeń wraz z odsetkami</t>
  </si>
  <si>
    <t>- odsetki od kredytów i pożyczek</t>
  </si>
  <si>
    <t>- odsetki i dyskonto od wyemitowanych papierów wartościowych</t>
  </si>
  <si>
    <t>12</t>
  </si>
  <si>
    <t>III. Ogółem wydatki(11+12)</t>
  </si>
  <si>
    <t>13</t>
  </si>
  <si>
    <t>Raty spłat kredytów i pożyczek</t>
  </si>
  <si>
    <t>14</t>
  </si>
  <si>
    <t>Wykup wyemitowanych papierów wartościowych</t>
  </si>
  <si>
    <t>15</t>
  </si>
  <si>
    <t>Pozostałe rozchody (wymienić jakie)</t>
  </si>
  <si>
    <t>IV. Ogółem rozchody (13+14+15)</t>
  </si>
  <si>
    <t>Wynik finansowy (I+II+III+IV)</t>
  </si>
  <si>
    <t>V. Łączne raty spłat kredytów i pożyczek wraz z odsetkami</t>
  </si>
  <si>
    <t>VI. Zadłużenie</t>
  </si>
  <si>
    <t>VII. Wyłączenia na podstawie art. 113 ust. 3 ustawy o finansach publicznych (raty i odsetki)</t>
  </si>
  <si>
    <t>VIII. Wskaźnik w % liczony wg art. 113 ustawy o finansach publicznych</t>
  </si>
  <si>
    <t>IX. Wyłączenia na podstawie art. 114 ust. 3 ustawy o finansach publicznych</t>
  </si>
  <si>
    <t>X. Wskaźnik w % liczony wg art. 114 ustawy o finansach publicznych</t>
  </si>
  <si>
    <t>0490</t>
  </si>
  <si>
    <t>Wpływy z innych lokalnych opłat pobieranych przez jednostki</t>
  </si>
  <si>
    <t>samorządu terytorialnego na podst. odręnych ustaw</t>
  </si>
  <si>
    <t>0770</t>
  </si>
  <si>
    <t xml:space="preserve">Wpłaty z tyt. odpłatnego nabycia prawa własności oraz prawa </t>
  </si>
  <si>
    <t>wieczystego użytkowania</t>
  </si>
  <si>
    <t>x</t>
  </si>
  <si>
    <t>cywilnoprawnych, podatków i opłat lokalnych od osób prawnych</t>
  </si>
  <si>
    <t>i innych jednostek organizacyjnych</t>
  </si>
  <si>
    <t>opłat lokalnych od osób fizycznych</t>
  </si>
  <si>
    <t xml:space="preserve">Dotacje otrzymane z funduszy celowych na lub finansowanie </t>
  </si>
  <si>
    <t xml:space="preserve">dofinansowanie kosztów realizacji inwestycji i zakupów </t>
  </si>
  <si>
    <t>inwestycyjnych jednostek sektora finansów publicznych</t>
  </si>
  <si>
    <t>Dotacje celowe otrzymane z powiatu na zadania bieżące realizowane</t>
  </si>
  <si>
    <t>na podstawie porozumień między jednostkami samorządu terytorial.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</si>
</sst>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\ &quot;zł&quot;"/>
  </numFmts>
  <fonts count="17">
    <font>
      <sz val="10"/>
      <name val="Arial"/>
      <family val="0"/>
    </font>
    <font>
      <sz val="10"/>
      <name val="Times New Roman"/>
      <family val="1"/>
    </font>
    <font>
      <b/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sz val="8"/>
      <name val="Times New Roman"/>
      <family val="1"/>
    </font>
    <font>
      <sz val="8.5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7" fontId="3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7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187" fontId="3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187" fontId="4" fillId="0" borderId="4" xfId="0" applyNumberFormat="1" applyFont="1" applyBorder="1" applyAlignment="1">
      <alignment horizontal="right" vertical="top"/>
    </xf>
    <xf numFmtId="187" fontId="1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right" vertical="top"/>
    </xf>
    <xf numFmtId="0" fontId="0" fillId="0" borderId="4" xfId="0" applyBorder="1" applyAlignment="1">
      <alignment/>
    </xf>
    <xf numFmtId="187" fontId="1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0" fontId="0" fillId="0" borderId="0" xfId="0" applyBorder="1" applyAlignment="1">
      <alignment/>
    </xf>
    <xf numFmtId="187" fontId="1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7" fontId="3" fillId="0" borderId="8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/>
    </xf>
    <xf numFmtId="172" fontId="3" fillId="0" borderId="9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17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87" fontId="4" fillId="0" borderId="1" xfId="0" applyNumberFormat="1" applyFont="1" applyBorder="1" applyAlignment="1">
      <alignment horizontal="right" vertical="top"/>
    </xf>
    <xf numFmtId="176" fontId="4" fillId="0" borderId="1" xfId="0" applyNumberFormat="1" applyFont="1" applyBorder="1" applyAlignment="1">
      <alignment horizontal="center" vertical="top"/>
    </xf>
    <xf numFmtId="177" fontId="4" fillId="0" borderId="1" xfId="0" applyNumberFormat="1" applyFont="1" applyBorder="1" applyAlignment="1">
      <alignment horizontal="center" vertical="top"/>
    </xf>
    <xf numFmtId="178" fontId="3" fillId="0" borderId="9" xfId="0" applyNumberFormat="1" applyFont="1" applyBorder="1" applyAlignment="1">
      <alignment horizontal="center" vertical="top"/>
    </xf>
    <xf numFmtId="180" fontId="4" fillId="0" borderId="1" xfId="0" applyNumberFormat="1" applyFont="1" applyBorder="1" applyAlignment="1">
      <alignment horizontal="center" vertical="top"/>
    </xf>
    <xf numFmtId="10" fontId="8" fillId="0" borderId="10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74" fontId="4" fillId="0" borderId="14" xfId="0" applyNumberFormat="1" applyFont="1" applyBorder="1" applyAlignment="1">
      <alignment horizontal="center" vertical="top"/>
    </xf>
    <xf numFmtId="180" fontId="4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187" fontId="10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/>
    </xf>
    <xf numFmtId="187" fontId="10" fillId="0" borderId="4" xfId="0" applyNumberFormat="1" applyFont="1" applyBorder="1" applyAlignment="1">
      <alignment/>
    </xf>
    <xf numFmtId="187" fontId="8" fillId="0" borderId="4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10" fontId="14" fillId="0" borderId="18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0" fontId="14" fillId="0" borderId="18" xfId="0" applyNumberFormat="1" applyFont="1" applyBorder="1" applyAlignment="1">
      <alignment/>
    </xf>
    <xf numFmtId="172" fontId="3" fillId="0" borderId="12" xfId="0" applyNumberFormat="1" applyFont="1" applyBorder="1" applyAlignment="1">
      <alignment horizontal="center" vertical="top"/>
    </xf>
    <xf numFmtId="178" fontId="3" fillId="0" borderId="12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12" fillId="0" borderId="0" xfId="0" applyFont="1" applyAlignment="1">
      <alignment horizontal="left"/>
    </xf>
    <xf numFmtId="187" fontId="13" fillId="0" borderId="0" xfId="0" applyNumberFormat="1" applyFont="1" applyAlignment="1">
      <alignment/>
    </xf>
    <xf numFmtId="0" fontId="16" fillId="0" borderId="0" xfId="0" applyFont="1" applyAlignment="1">
      <alignment/>
    </xf>
    <xf numFmtId="187" fontId="8" fillId="2" borderId="4" xfId="0" applyNumberFormat="1" applyFont="1" applyFill="1" applyBorder="1" applyAlignment="1">
      <alignment/>
    </xf>
    <xf numFmtId="49" fontId="11" fillId="0" borderId="0" xfId="15" applyNumberFormat="1" applyFont="1">
      <alignment/>
      <protection/>
    </xf>
    <xf numFmtId="49" fontId="1" fillId="0" borderId="0" xfId="15" applyNumberFormat="1" applyFont="1">
      <alignment/>
      <protection/>
    </xf>
    <xf numFmtId="0" fontId="1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15">
      <alignment/>
      <protection/>
    </xf>
    <xf numFmtId="0" fontId="8" fillId="0" borderId="1" xfId="15" applyFont="1" applyBorder="1" applyAlignment="1">
      <alignment horizontal="center" vertical="center"/>
      <protection/>
    </xf>
    <xf numFmtId="49" fontId="8" fillId="0" borderId="1" xfId="15" applyNumberFormat="1" applyFont="1" applyBorder="1" applyAlignment="1">
      <alignment horizontal="center" vertical="center"/>
      <protection/>
    </xf>
    <xf numFmtId="49" fontId="8" fillId="0" borderId="1" xfId="15" applyNumberFormat="1" applyFont="1" applyBorder="1" applyAlignment="1">
      <alignment vertical="center"/>
      <protection/>
    </xf>
    <xf numFmtId="49" fontId="10" fillId="0" borderId="1" xfId="15" applyNumberFormat="1" applyFont="1" applyBorder="1" applyAlignment="1">
      <alignment horizontal="left" vertical="center"/>
      <protection/>
    </xf>
    <xf numFmtId="49" fontId="10" fillId="0" borderId="1" xfId="15" applyNumberFormat="1" applyFont="1" applyBorder="1" applyAlignment="1">
      <alignment vertical="center"/>
      <protection/>
    </xf>
    <xf numFmtId="3" fontId="10" fillId="0" borderId="1" xfId="15" applyNumberFormat="1" applyFont="1" applyBorder="1" applyAlignment="1">
      <alignment vertical="center"/>
      <protection/>
    </xf>
    <xf numFmtId="9" fontId="10" fillId="0" borderId="1" xfId="15" applyNumberFormat="1" applyFont="1" applyBorder="1" applyAlignment="1">
      <alignment vertical="center"/>
      <protection/>
    </xf>
    <xf numFmtId="49" fontId="0" fillId="0" borderId="0" xfId="15" applyNumberFormat="1">
      <alignment/>
      <protection/>
    </xf>
    <xf numFmtId="10" fontId="8" fillId="0" borderId="10" xfId="0" applyNumberFormat="1" applyFont="1" applyBorder="1" applyAlignment="1">
      <alignment horizontal="center"/>
    </xf>
    <xf numFmtId="187" fontId="8" fillId="0" borderId="0" xfId="0" applyNumberFormat="1" applyFont="1" applyBorder="1" applyAlignment="1">
      <alignment/>
    </xf>
    <xf numFmtId="187" fontId="3" fillId="0" borderId="7" xfId="0" applyNumberFormat="1" applyFont="1" applyBorder="1" applyAlignment="1">
      <alignment horizontal="center" vertical="center" wrapText="1"/>
    </xf>
    <xf numFmtId="187" fontId="10" fillId="0" borderId="7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187" fontId="8" fillId="0" borderId="5" xfId="0" applyNumberFormat="1" applyFont="1" applyBorder="1" applyAlignment="1">
      <alignment/>
    </xf>
    <xf numFmtId="0" fontId="3" fillId="0" borderId="2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0" fillId="0" borderId="1" xfId="15" applyFont="1" applyBorder="1" applyAlignment="1">
      <alignment horizontal="center" vertical="center"/>
      <protection/>
    </xf>
    <xf numFmtId="49" fontId="10" fillId="0" borderId="1" xfId="15" applyNumberFormat="1" applyFont="1" applyBorder="1" applyAlignment="1">
      <alignment horizontal="center" vertical="center"/>
      <protection/>
    </xf>
    <xf numFmtId="49" fontId="8" fillId="0" borderId="1" xfId="15" applyNumberFormat="1" applyFont="1" applyBorder="1" applyAlignment="1">
      <alignment horizontal="center" vertical="center"/>
      <protection/>
    </xf>
    <xf numFmtId="49" fontId="10" fillId="0" borderId="23" xfId="15" applyNumberFormat="1" applyFont="1" applyBorder="1" applyAlignment="1">
      <alignment vertical="center" wrapText="1"/>
      <protection/>
    </xf>
    <xf numFmtId="0" fontId="0" fillId="0" borderId="24" xfId="15" applyBorder="1" applyAlignment="1">
      <alignment vertical="center" wrapText="1"/>
      <protection/>
    </xf>
    <xf numFmtId="189" fontId="8" fillId="0" borderId="1" xfId="15" applyNumberFormat="1" applyFont="1" applyBorder="1" applyAlignment="1">
      <alignment vertical="center"/>
      <protection/>
    </xf>
    <xf numFmtId="189" fontId="10" fillId="0" borderId="1" xfId="15" applyNumberFormat="1" applyFont="1" applyBorder="1" applyAlignment="1">
      <alignment vertical="center"/>
      <protection/>
    </xf>
  </cellXfs>
  <cellStyles count="2">
    <cellStyle name="Normal" xfId="0"/>
    <cellStyle name="Normalny_Objaśnienia do budżetu na 2005 r.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40300275"/>
          <a:ext cx="838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4"/>
  <sheetViews>
    <sheetView showGridLines="0" workbookViewId="0" topLeftCell="A13">
      <selection activeCell="F158" sqref="F158"/>
    </sheetView>
  </sheetViews>
  <sheetFormatPr defaultColWidth="9.140625" defaultRowHeight="12" customHeight="1"/>
  <cols>
    <col min="1" max="1" width="4.140625" style="2" customWidth="1"/>
    <col min="2" max="2" width="5.57421875" style="89" customWidth="1"/>
    <col min="3" max="3" width="4.8515625" style="89" customWidth="1"/>
    <col min="4" max="4" width="47.7109375" style="1" bestFit="1" customWidth="1"/>
    <col min="5" max="5" width="13.28125" style="85" customWidth="1"/>
    <col min="6" max="6" width="13.57421875" style="85" customWidth="1"/>
    <col min="7" max="7" width="7.8515625" style="94" customWidth="1"/>
    <col min="8" max="16384" width="9.140625" style="1" customWidth="1"/>
  </cols>
  <sheetData>
    <row r="1" spans="1:6" ht="15.75" customHeight="1">
      <c r="A1" s="26" t="s">
        <v>155</v>
      </c>
      <c r="F1" s="85" t="s">
        <v>156</v>
      </c>
    </row>
    <row r="2" ht="19.5" customHeight="1">
      <c r="F2" s="85" t="s">
        <v>157</v>
      </c>
    </row>
    <row r="3" ht="12" customHeight="1">
      <c r="F3" s="85" t="s">
        <v>158</v>
      </c>
    </row>
    <row r="4" ht="12" customHeight="1">
      <c r="F4" s="85" t="s">
        <v>159</v>
      </c>
    </row>
    <row r="5" ht="8.25" customHeight="1" thickBot="1"/>
    <row r="6" spans="1:7" ht="32.25" thickTop="1">
      <c r="A6" s="23" t="s">
        <v>37</v>
      </c>
      <c r="B6" s="90" t="s">
        <v>160</v>
      </c>
      <c r="C6" s="90" t="s">
        <v>161</v>
      </c>
      <c r="D6" s="24" t="s">
        <v>36</v>
      </c>
      <c r="E6" s="86" t="s">
        <v>115</v>
      </c>
      <c r="F6" s="87" t="s">
        <v>120</v>
      </c>
      <c r="G6" s="95" t="s">
        <v>162</v>
      </c>
    </row>
    <row r="7" spans="1:7" ht="12" customHeight="1">
      <c r="A7" s="27">
        <v>10</v>
      </c>
      <c r="B7" s="91"/>
      <c r="C7" s="91"/>
      <c r="D7" s="28" t="s">
        <v>86</v>
      </c>
      <c r="E7" s="4">
        <f>SUM(E9,E14,E19)</f>
        <v>10860</v>
      </c>
      <c r="F7" s="4">
        <f>SUM(F9,F14,F19)</f>
        <v>700</v>
      </c>
      <c r="G7" s="38">
        <f>F7/E7</f>
        <v>0.06445672191528545</v>
      </c>
    </row>
    <row r="8" spans="1:7" ht="12" customHeight="1">
      <c r="A8" s="27"/>
      <c r="B8" s="91"/>
      <c r="C8" s="91"/>
      <c r="D8" s="28"/>
      <c r="E8" s="4"/>
      <c r="F8" s="88"/>
      <c r="G8" s="38"/>
    </row>
    <row r="9" spans="1:7" ht="12" customHeight="1">
      <c r="A9" s="29"/>
      <c r="B9" s="30">
        <v>1022</v>
      </c>
      <c r="C9" s="91"/>
      <c r="D9" s="31" t="s">
        <v>25</v>
      </c>
      <c r="E9" s="32">
        <f>SUM(E12)</f>
        <v>150</v>
      </c>
      <c r="F9" s="32">
        <f>SUM(F12)</f>
        <v>0</v>
      </c>
      <c r="G9" s="37">
        <f>F9/E9</f>
        <v>0</v>
      </c>
    </row>
    <row r="10" spans="1:7" ht="12" customHeight="1">
      <c r="A10" s="29"/>
      <c r="B10" s="91"/>
      <c r="C10" s="91"/>
      <c r="D10" s="31" t="s">
        <v>62</v>
      </c>
      <c r="E10" s="88"/>
      <c r="F10" s="88"/>
      <c r="G10" s="38"/>
    </row>
    <row r="11" spans="1:7" ht="12" customHeight="1">
      <c r="A11" s="29"/>
      <c r="B11" s="91"/>
      <c r="C11" s="91"/>
      <c r="D11" s="31" t="s">
        <v>35</v>
      </c>
      <c r="E11" s="88"/>
      <c r="F11" s="88"/>
      <c r="G11" s="38"/>
    </row>
    <row r="12" spans="1:7" ht="12" customHeight="1">
      <c r="A12" s="29"/>
      <c r="B12" s="91"/>
      <c r="C12" s="33">
        <v>690</v>
      </c>
      <c r="D12" s="31" t="s">
        <v>61</v>
      </c>
      <c r="E12" s="32">
        <v>150</v>
      </c>
      <c r="F12" s="88">
        <v>0</v>
      </c>
      <c r="G12" s="37">
        <f>F12/E12</f>
        <v>0</v>
      </c>
    </row>
    <row r="13" spans="1:7" ht="12" customHeight="1">
      <c r="A13" s="29"/>
      <c r="B13" s="91"/>
      <c r="C13" s="33"/>
      <c r="D13" s="31"/>
      <c r="E13" s="32"/>
      <c r="F13" s="88"/>
      <c r="G13" s="38"/>
    </row>
    <row r="14" spans="1:7" ht="12" customHeight="1">
      <c r="A14" s="29"/>
      <c r="B14" s="30">
        <v>1027</v>
      </c>
      <c r="C14" s="91"/>
      <c r="D14" s="31" t="s">
        <v>60</v>
      </c>
      <c r="E14" s="32">
        <f>SUM(E15)</f>
        <v>8011</v>
      </c>
      <c r="F14" s="88"/>
      <c r="G14" s="37">
        <f>F14/E14</f>
        <v>0</v>
      </c>
    </row>
    <row r="15" spans="1:7" ht="12" customHeight="1">
      <c r="A15" s="29"/>
      <c r="B15" s="91"/>
      <c r="C15" s="34">
        <v>2460</v>
      </c>
      <c r="D15" s="31" t="s">
        <v>114</v>
      </c>
      <c r="E15" s="32">
        <v>8011</v>
      </c>
      <c r="F15" s="88">
        <v>0</v>
      </c>
      <c r="G15" s="37">
        <f>F15/E15</f>
        <v>0</v>
      </c>
    </row>
    <row r="16" spans="1:7" ht="12" customHeight="1">
      <c r="A16" s="29"/>
      <c r="B16" s="91"/>
      <c r="C16" s="91"/>
      <c r="D16" s="31" t="s">
        <v>54</v>
      </c>
      <c r="E16" s="88"/>
      <c r="F16" s="88"/>
      <c r="G16" s="38"/>
    </row>
    <row r="17" spans="1:7" ht="12" customHeight="1">
      <c r="A17" s="29"/>
      <c r="B17" s="91"/>
      <c r="C17" s="91"/>
      <c r="D17" s="31" t="s">
        <v>42</v>
      </c>
      <c r="E17" s="88"/>
      <c r="F17" s="88"/>
      <c r="G17" s="38"/>
    </row>
    <row r="18" spans="1:7" ht="12" customHeight="1">
      <c r="A18" s="29"/>
      <c r="B18" s="91"/>
      <c r="C18" s="91"/>
      <c r="D18" s="31"/>
      <c r="E18" s="88"/>
      <c r="F18" s="88"/>
      <c r="G18" s="38"/>
    </row>
    <row r="19" spans="1:7" ht="12" customHeight="1">
      <c r="A19" s="29"/>
      <c r="B19" s="30">
        <v>1095</v>
      </c>
      <c r="C19" s="91"/>
      <c r="D19" s="31" t="s">
        <v>76</v>
      </c>
      <c r="E19" s="32">
        <f>SUM(E20,E24)</f>
        <v>2699</v>
      </c>
      <c r="F19" s="32">
        <f>SUM(F20,F24)</f>
        <v>700</v>
      </c>
      <c r="G19" s="37">
        <f>F19/E19</f>
        <v>0.2593553167839941</v>
      </c>
    </row>
    <row r="20" spans="1:7" ht="12" customHeight="1">
      <c r="A20" s="29"/>
      <c r="B20" s="91"/>
      <c r="C20" s="33">
        <v>750</v>
      </c>
      <c r="D20" s="31" t="s">
        <v>9</v>
      </c>
      <c r="E20" s="32">
        <v>699</v>
      </c>
      <c r="F20" s="88">
        <v>700</v>
      </c>
      <c r="G20" s="37">
        <f>F20/E20</f>
        <v>1.0014306151645207</v>
      </c>
    </row>
    <row r="21" spans="1:7" ht="12" customHeight="1">
      <c r="A21" s="29"/>
      <c r="B21" s="91"/>
      <c r="C21" s="91"/>
      <c r="D21" s="31" t="s">
        <v>102</v>
      </c>
      <c r="E21" s="88"/>
      <c r="F21" s="88"/>
      <c r="G21" s="37"/>
    </row>
    <row r="22" spans="1:7" ht="12" customHeight="1">
      <c r="A22" s="29"/>
      <c r="B22" s="91"/>
      <c r="C22" s="91"/>
      <c r="D22" s="31" t="s">
        <v>79</v>
      </c>
      <c r="E22" s="88"/>
      <c r="F22" s="88"/>
      <c r="G22" s="37"/>
    </row>
    <row r="23" spans="1:7" ht="12" customHeight="1">
      <c r="A23" s="29"/>
      <c r="B23" s="91"/>
      <c r="C23" s="91"/>
      <c r="D23" s="31" t="s">
        <v>34</v>
      </c>
      <c r="E23" s="88"/>
      <c r="F23" s="88"/>
      <c r="G23" s="37"/>
    </row>
    <row r="24" spans="1:7" ht="12" customHeight="1">
      <c r="A24" s="29"/>
      <c r="B24" s="91"/>
      <c r="C24" s="91">
        <v>6260</v>
      </c>
      <c r="D24" s="31" t="s">
        <v>231</v>
      </c>
      <c r="E24" s="88">
        <v>2000</v>
      </c>
      <c r="F24" s="88">
        <v>0</v>
      </c>
      <c r="G24" s="37">
        <v>0</v>
      </c>
    </row>
    <row r="25" spans="1:7" ht="12" customHeight="1">
      <c r="A25" s="29"/>
      <c r="B25" s="91"/>
      <c r="C25" s="91"/>
      <c r="D25" s="31" t="s">
        <v>232</v>
      </c>
      <c r="E25" s="88"/>
      <c r="F25" s="88"/>
      <c r="G25" s="37"/>
    </row>
    <row r="26" spans="1:7" ht="12" customHeight="1">
      <c r="A26" s="29"/>
      <c r="B26" s="91"/>
      <c r="C26" s="91"/>
      <c r="D26" s="31" t="s">
        <v>233</v>
      </c>
      <c r="E26" s="88"/>
      <c r="F26" s="88"/>
      <c r="G26" s="37"/>
    </row>
    <row r="27" spans="1:7" ht="12" customHeight="1">
      <c r="A27" s="29"/>
      <c r="B27" s="91"/>
      <c r="C27" s="91"/>
      <c r="D27" s="31"/>
      <c r="E27" s="88"/>
      <c r="F27" s="88"/>
      <c r="G27" s="37"/>
    </row>
    <row r="28" spans="1:7" ht="12" customHeight="1">
      <c r="A28" s="35">
        <v>630</v>
      </c>
      <c r="B28" s="91"/>
      <c r="C28" s="91"/>
      <c r="D28" s="28" t="s">
        <v>97</v>
      </c>
      <c r="E28" s="4">
        <f>SUM(E30,E36)</f>
        <v>26525</v>
      </c>
      <c r="F28" s="4">
        <f>SUM(F30,F36)</f>
        <v>3883</v>
      </c>
      <c r="G28" s="38">
        <f>F28/E28</f>
        <v>0.14639019792648444</v>
      </c>
    </row>
    <row r="29" spans="1:7" ht="12" customHeight="1">
      <c r="A29" s="35"/>
      <c r="B29" s="91"/>
      <c r="C29" s="91"/>
      <c r="D29" s="28"/>
      <c r="E29" s="4"/>
      <c r="F29" s="88"/>
      <c r="G29" s="37"/>
    </row>
    <row r="30" spans="1:7" ht="12" customHeight="1">
      <c r="A30" s="29"/>
      <c r="B30" s="36">
        <v>63001</v>
      </c>
      <c r="C30" s="91"/>
      <c r="D30" s="31" t="s">
        <v>33</v>
      </c>
      <c r="E30" s="32">
        <f>SUM(E31:E32)</f>
        <v>25625</v>
      </c>
      <c r="F30" s="32">
        <f>SUM(F31:F32)</f>
        <v>0</v>
      </c>
      <c r="G30" s="37">
        <f>F30/E30</f>
        <v>0</v>
      </c>
    </row>
    <row r="31" spans="1:7" ht="12" customHeight="1">
      <c r="A31" s="29"/>
      <c r="B31" s="91"/>
      <c r="C31" s="33">
        <v>840</v>
      </c>
      <c r="D31" s="31" t="s">
        <v>18</v>
      </c>
      <c r="E31" s="32">
        <v>4290</v>
      </c>
      <c r="F31" s="88">
        <v>0</v>
      </c>
      <c r="G31" s="37">
        <f>F31/E31</f>
        <v>0</v>
      </c>
    </row>
    <row r="32" spans="1:7" ht="12" customHeight="1">
      <c r="A32" s="29"/>
      <c r="B32" s="91"/>
      <c r="C32" s="34">
        <v>2702</v>
      </c>
      <c r="D32" s="31" t="s">
        <v>17</v>
      </c>
      <c r="E32" s="32">
        <v>21335</v>
      </c>
      <c r="F32" s="88">
        <v>0</v>
      </c>
      <c r="G32" s="37">
        <f>F32/E32</f>
        <v>0</v>
      </c>
    </row>
    <row r="33" spans="1:7" ht="12" customHeight="1">
      <c r="A33" s="29"/>
      <c r="B33" s="91"/>
      <c r="C33" s="91"/>
      <c r="D33" s="31" t="s">
        <v>16</v>
      </c>
      <c r="E33" s="88"/>
      <c r="F33" s="88"/>
      <c r="G33" s="37"/>
    </row>
    <row r="34" spans="1:7" ht="12" customHeight="1">
      <c r="A34" s="29"/>
      <c r="B34" s="91"/>
      <c r="C34" s="91"/>
      <c r="D34" s="31" t="s">
        <v>49</v>
      </c>
      <c r="E34" s="88"/>
      <c r="F34" s="88"/>
      <c r="G34" s="37"/>
    </row>
    <row r="35" spans="1:7" ht="12" customHeight="1">
      <c r="A35" s="29"/>
      <c r="B35" s="91"/>
      <c r="C35" s="91"/>
      <c r="D35" s="31"/>
      <c r="E35" s="88"/>
      <c r="F35" s="88"/>
      <c r="G35" s="37"/>
    </row>
    <row r="36" spans="1:7" ht="12" customHeight="1">
      <c r="A36" s="29"/>
      <c r="B36" s="36">
        <v>63095</v>
      </c>
      <c r="C36" s="91"/>
      <c r="D36" s="31" t="s">
        <v>76</v>
      </c>
      <c r="E36" s="32">
        <f>SUM(E37)</f>
        <v>900</v>
      </c>
      <c r="F36" s="32">
        <f>SUM(F37)</f>
        <v>3883</v>
      </c>
      <c r="G36" s="37">
        <f>F36/E36</f>
        <v>4.314444444444445</v>
      </c>
    </row>
    <row r="37" spans="1:7" ht="12" customHeight="1">
      <c r="A37" s="29"/>
      <c r="B37" s="91"/>
      <c r="C37" s="33">
        <v>970</v>
      </c>
      <c r="D37" s="31" t="s">
        <v>53</v>
      </c>
      <c r="E37" s="32">
        <v>900</v>
      </c>
      <c r="F37" s="88">
        <v>3883</v>
      </c>
      <c r="G37" s="37">
        <f>F37/E37</f>
        <v>4.314444444444445</v>
      </c>
    </row>
    <row r="38" spans="1:7" ht="12" customHeight="1">
      <c r="A38" s="29"/>
      <c r="B38" s="91"/>
      <c r="C38" s="33"/>
      <c r="D38" s="31"/>
      <c r="E38" s="32"/>
      <c r="F38" s="88"/>
      <c r="G38" s="37"/>
    </row>
    <row r="39" spans="1:7" ht="12" customHeight="1">
      <c r="A39" s="35">
        <v>700</v>
      </c>
      <c r="B39" s="91"/>
      <c r="C39" s="91"/>
      <c r="D39" s="28" t="s">
        <v>75</v>
      </c>
      <c r="E39" s="4">
        <f>SUM(E41,E59)</f>
        <v>2391623</v>
      </c>
      <c r="F39" s="4">
        <f>SUM(F41,F59)</f>
        <v>2035601</v>
      </c>
      <c r="G39" s="38">
        <f>F39/E39</f>
        <v>0.8511379092775073</v>
      </c>
    </row>
    <row r="40" spans="1:7" ht="12" customHeight="1">
      <c r="A40" s="35"/>
      <c r="B40" s="91"/>
      <c r="C40" s="91"/>
      <c r="D40" s="28"/>
      <c r="E40" s="4"/>
      <c r="F40" s="88"/>
      <c r="G40" s="37"/>
    </row>
    <row r="41" spans="1:7" ht="12" customHeight="1">
      <c r="A41" s="29"/>
      <c r="B41" s="36">
        <v>70005</v>
      </c>
      <c r="C41" s="91"/>
      <c r="D41" s="31" t="s">
        <v>4</v>
      </c>
      <c r="E41" s="32">
        <f>SUM(E42:E55)</f>
        <v>2376623</v>
      </c>
      <c r="F41" s="32">
        <f>SUM(F42:F55)</f>
        <v>2035601</v>
      </c>
      <c r="G41" s="37">
        <f>F41/E41</f>
        <v>0.8565098461135822</v>
      </c>
    </row>
    <row r="42" spans="1:7" ht="12" customHeight="1">
      <c r="A42" s="29"/>
      <c r="B42" s="91"/>
      <c r="C42" s="33">
        <v>470</v>
      </c>
      <c r="D42" s="31" t="s">
        <v>59</v>
      </c>
      <c r="E42" s="32">
        <v>100000</v>
      </c>
      <c r="F42" s="88">
        <v>100000</v>
      </c>
      <c r="G42" s="37">
        <f>F42/E42</f>
        <v>1</v>
      </c>
    </row>
    <row r="43" spans="1:7" ht="12" customHeight="1">
      <c r="A43" s="29"/>
      <c r="B43" s="91"/>
      <c r="C43" s="91"/>
      <c r="D43" s="31" t="s">
        <v>15</v>
      </c>
      <c r="E43" s="88"/>
      <c r="F43" s="88"/>
      <c r="G43" s="37"/>
    </row>
    <row r="44" spans="1:7" ht="12" customHeight="1">
      <c r="A44" s="29"/>
      <c r="B44" s="91"/>
      <c r="C44" s="92" t="s">
        <v>221</v>
      </c>
      <c r="D44" s="31" t="s">
        <v>222</v>
      </c>
      <c r="E44" s="88">
        <v>8000</v>
      </c>
      <c r="F44" s="88">
        <v>5000</v>
      </c>
      <c r="G44" s="37">
        <f>F44/E44</f>
        <v>0.625</v>
      </c>
    </row>
    <row r="45" spans="1:7" ht="12" customHeight="1">
      <c r="A45" s="29"/>
      <c r="B45" s="91"/>
      <c r="C45" s="92"/>
      <c r="D45" s="31" t="s">
        <v>223</v>
      </c>
      <c r="E45" s="88"/>
      <c r="F45" s="88"/>
      <c r="G45" s="37"/>
    </row>
    <row r="46" spans="1:7" ht="12" customHeight="1">
      <c r="A46" s="29"/>
      <c r="B46" s="91"/>
      <c r="C46" s="33">
        <v>750</v>
      </c>
      <c r="D46" s="31" t="s">
        <v>9</v>
      </c>
      <c r="E46" s="32">
        <v>809000</v>
      </c>
      <c r="F46" s="88">
        <v>807601</v>
      </c>
      <c r="G46" s="37">
        <f>F46/E46</f>
        <v>0.9982707045735476</v>
      </c>
    </row>
    <row r="47" spans="1:7" ht="12" customHeight="1">
      <c r="A47" s="29"/>
      <c r="B47" s="91"/>
      <c r="C47" s="91"/>
      <c r="D47" s="31" t="s">
        <v>102</v>
      </c>
      <c r="E47" s="88"/>
      <c r="F47" s="88"/>
      <c r="G47" s="37"/>
    </row>
    <row r="48" spans="1:7" ht="12" customHeight="1">
      <c r="A48" s="29"/>
      <c r="B48" s="91"/>
      <c r="C48" s="91"/>
      <c r="D48" s="31" t="s">
        <v>79</v>
      </c>
      <c r="E48" s="88"/>
      <c r="F48" s="88"/>
      <c r="G48" s="37"/>
    </row>
    <row r="49" spans="1:7" ht="12" customHeight="1">
      <c r="A49" s="29"/>
      <c r="B49" s="91"/>
      <c r="C49" s="91"/>
      <c r="D49" s="31" t="s">
        <v>34</v>
      </c>
      <c r="E49" s="88"/>
      <c r="F49" s="88"/>
      <c r="G49" s="37"/>
    </row>
    <row r="50" spans="1:7" ht="12" customHeight="1">
      <c r="A50" s="29"/>
      <c r="B50" s="91"/>
      <c r="C50" s="92" t="s">
        <v>224</v>
      </c>
      <c r="D50" s="31" t="s">
        <v>225</v>
      </c>
      <c r="E50" s="88">
        <v>0</v>
      </c>
      <c r="F50" s="88">
        <v>7000</v>
      </c>
      <c r="G50" s="84" t="s">
        <v>227</v>
      </c>
    </row>
    <row r="51" spans="1:7" ht="12" customHeight="1">
      <c r="A51" s="29"/>
      <c r="B51" s="91"/>
      <c r="C51" s="92"/>
      <c r="D51" s="31" t="s">
        <v>226</v>
      </c>
      <c r="E51" s="88"/>
      <c r="F51" s="88"/>
      <c r="G51" s="37"/>
    </row>
    <row r="52" spans="1:7" ht="12" customHeight="1">
      <c r="A52" s="29"/>
      <c r="B52" s="91"/>
      <c r="C52" s="33">
        <v>830</v>
      </c>
      <c r="D52" s="31" t="s">
        <v>48</v>
      </c>
      <c r="E52" s="32">
        <v>15000</v>
      </c>
      <c r="F52" s="88">
        <v>10000</v>
      </c>
      <c r="G52" s="37">
        <f>F52/E52</f>
        <v>0.6666666666666666</v>
      </c>
    </row>
    <row r="53" spans="1:7" ht="12" customHeight="1">
      <c r="A53" s="29"/>
      <c r="B53" s="91"/>
      <c r="C53" s="33">
        <v>840</v>
      </c>
      <c r="D53" s="31" t="s">
        <v>18</v>
      </c>
      <c r="E53" s="32">
        <v>1432726</v>
      </c>
      <c r="F53" s="88">
        <v>1100000</v>
      </c>
      <c r="G53" s="37">
        <f>F53/E53</f>
        <v>0.7677671794886112</v>
      </c>
    </row>
    <row r="54" spans="1:7" ht="12" customHeight="1">
      <c r="A54" s="29"/>
      <c r="B54" s="91"/>
      <c r="C54" s="33">
        <v>920</v>
      </c>
      <c r="D54" s="31" t="s">
        <v>113</v>
      </c>
      <c r="E54" s="32">
        <v>8000</v>
      </c>
      <c r="F54" s="88">
        <v>6000</v>
      </c>
      <c r="G54" s="37">
        <f>F54/E54</f>
        <v>0.75</v>
      </c>
    </row>
    <row r="55" spans="1:7" ht="12" customHeight="1">
      <c r="A55" s="29"/>
      <c r="B55" s="91"/>
      <c r="C55" s="33">
        <v>2010</v>
      </c>
      <c r="D55" s="31" t="s">
        <v>84</v>
      </c>
      <c r="E55" s="32">
        <v>3897</v>
      </c>
      <c r="F55" s="88">
        <v>0</v>
      </c>
      <c r="G55" s="37">
        <f>F55/E55</f>
        <v>0</v>
      </c>
    </row>
    <row r="56" spans="1:7" ht="12" customHeight="1">
      <c r="A56" s="29"/>
      <c r="B56" s="91"/>
      <c r="C56" s="33"/>
      <c r="D56" s="31" t="s">
        <v>69</v>
      </c>
      <c r="E56" s="32"/>
      <c r="F56" s="88"/>
      <c r="G56" s="37"/>
    </row>
    <row r="57" spans="1:7" ht="12" customHeight="1">
      <c r="A57" s="29"/>
      <c r="B57" s="91"/>
      <c r="C57" s="33"/>
      <c r="D57" s="31" t="s">
        <v>58</v>
      </c>
      <c r="E57" s="32"/>
      <c r="F57" s="88"/>
      <c r="G57" s="37"/>
    </row>
    <row r="58" spans="1:7" ht="12" customHeight="1">
      <c r="A58" s="29"/>
      <c r="B58" s="91"/>
      <c r="C58" s="33"/>
      <c r="D58" s="31"/>
      <c r="E58" s="32"/>
      <c r="F58" s="88"/>
      <c r="G58" s="37"/>
    </row>
    <row r="59" spans="1:7" ht="12" customHeight="1">
      <c r="A59" s="29"/>
      <c r="B59" s="91">
        <v>70095</v>
      </c>
      <c r="C59" s="33"/>
      <c r="D59" s="31" t="s">
        <v>76</v>
      </c>
      <c r="E59" s="32">
        <v>15000</v>
      </c>
      <c r="F59" s="88">
        <v>0</v>
      </c>
      <c r="G59" s="37">
        <f>F59/E59</f>
        <v>0</v>
      </c>
    </row>
    <row r="60" spans="1:7" ht="12" customHeight="1">
      <c r="A60" s="29"/>
      <c r="B60" s="91"/>
      <c r="C60" s="33">
        <v>840</v>
      </c>
      <c r="D60" s="31" t="s">
        <v>18</v>
      </c>
      <c r="E60" s="32">
        <v>15000</v>
      </c>
      <c r="F60" s="88">
        <v>0</v>
      </c>
      <c r="G60" s="37">
        <f>F60/E60</f>
        <v>0</v>
      </c>
    </row>
    <row r="61" spans="1:7" ht="12" customHeight="1">
      <c r="A61" s="29"/>
      <c r="B61" s="91"/>
      <c r="C61" s="33"/>
      <c r="D61" s="31"/>
      <c r="E61" s="32"/>
      <c r="F61" s="88"/>
      <c r="G61" s="37"/>
    </row>
    <row r="62" spans="1:7" ht="12" customHeight="1">
      <c r="A62" s="35">
        <v>750</v>
      </c>
      <c r="B62" s="91"/>
      <c r="C62" s="91"/>
      <c r="D62" s="28" t="s">
        <v>85</v>
      </c>
      <c r="E62" s="4">
        <f>SUM(E64,E73)</f>
        <v>104097</v>
      </c>
      <c r="F62" s="4">
        <f>SUM(F64,F73)</f>
        <v>105327</v>
      </c>
      <c r="G62" s="38">
        <f>F62/E62</f>
        <v>1.0118159024755757</v>
      </c>
    </row>
    <row r="63" spans="1:7" ht="12" customHeight="1">
      <c r="A63" s="35"/>
      <c r="B63" s="91"/>
      <c r="C63" s="91"/>
      <c r="D63" s="28"/>
      <c r="E63" s="4"/>
      <c r="F63" s="88"/>
      <c r="G63" s="37"/>
    </row>
    <row r="64" spans="1:7" ht="12" customHeight="1">
      <c r="A64" s="29"/>
      <c r="B64" s="36">
        <v>75011</v>
      </c>
      <c r="C64" s="91"/>
      <c r="D64" s="31" t="s">
        <v>47</v>
      </c>
      <c r="E64" s="32">
        <f>SUM(E65,E66,E69)</f>
        <v>99389</v>
      </c>
      <c r="F64" s="32">
        <f>SUM(F65,F66,F69)</f>
        <v>100827</v>
      </c>
      <c r="G64" s="37">
        <f>F64/E64</f>
        <v>1.0144684019358279</v>
      </c>
    </row>
    <row r="65" spans="1:7" ht="12" customHeight="1">
      <c r="A65" s="29"/>
      <c r="B65" s="91"/>
      <c r="C65" s="33">
        <v>970</v>
      </c>
      <c r="D65" s="31" t="s">
        <v>53</v>
      </c>
      <c r="E65" s="32">
        <v>2581</v>
      </c>
      <c r="F65" s="88">
        <v>2000</v>
      </c>
      <c r="G65" s="37">
        <f>F65/E65</f>
        <v>0.7748934521503293</v>
      </c>
    </row>
    <row r="66" spans="1:7" ht="12" customHeight="1">
      <c r="A66" s="29"/>
      <c r="B66" s="91"/>
      <c r="C66" s="34">
        <v>2010</v>
      </c>
      <c r="D66" s="31" t="s">
        <v>84</v>
      </c>
      <c r="E66" s="32">
        <v>92424</v>
      </c>
      <c r="F66" s="88">
        <v>94351</v>
      </c>
      <c r="G66" s="37">
        <f>F66/E66</f>
        <v>1.0208495628840994</v>
      </c>
    </row>
    <row r="67" spans="1:7" ht="12" customHeight="1">
      <c r="A67" s="29"/>
      <c r="B67" s="91"/>
      <c r="C67" s="91"/>
      <c r="D67" s="31" t="s">
        <v>69</v>
      </c>
      <c r="E67" s="88"/>
      <c r="F67" s="88"/>
      <c r="G67" s="37"/>
    </row>
    <row r="68" spans="1:7" ht="12" customHeight="1">
      <c r="A68" s="29"/>
      <c r="B68" s="91"/>
      <c r="C68" s="91"/>
      <c r="D68" s="31" t="s">
        <v>58</v>
      </c>
      <c r="E68" s="88"/>
      <c r="F68" s="88"/>
      <c r="G68" s="37"/>
    </row>
    <row r="69" spans="1:7" ht="12" customHeight="1">
      <c r="A69" s="29"/>
      <c r="B69" s="91"/>
      <c r="C69" s="34">
        <v>2020</v>
      </c>
      <c r="D69" s="31" t="s">
        <v>108</v>
      </c>
      <c r="E69" s="32">
        <v>4384</v>
      </c>
      <c r="F69" s="88">
        <v>4476</v>
      </c>
      <c r="G69" s="37">
        <f>F69/E69</f>
        <v>1.020985401459854</v>
      </c>
    </row>
    <row r="70" spans="1:7" ht="12" customHeight="1">
      <c r="A70" s="29"/>
      <c r="B70" s="91"/>
      <c r="C70" s="91"/>
      <c r="D70" s="31" t="s">
        <v>83</v>
      </c>
      <c r="E70" s="88"/>
      <c r="F70" s="88"/>
      <c r="G70" s="37"/>
    </row>
    <row r="71" spans="1:7" ht="12" customHeight="1">
      <c r="A71" s="29"/>
      <c r="B71" s="91"/>
      <c r="C71" s="91"/>
      <c r="D71" s="31" t="s">
        <v>8</v>
      </c>
      <c r="E71" s="88"/>
      <c r="F71" s="88"/>
      <c r="G71" s="37"/>
    </row>
    <row r="72" spans="1:7" ht="12" customHeight="1">
      <c r="A72" s="29"/>
      <c r="B72" s="91"/>
      <c r="C72" s="91"/>
      <c r="D72" s="31"/>
      <c r="E72" s="88"/>
      <c r="F72" s="88"/>
      <c r="G72" s="37"/>
    </row>
    <row r="73" spans="1:7" ht="12" customHeight="1">
      <c r="A73" s="29"/>
      <c r="B73" s="36">
        <v>75095</v>
      </c>
      <c r="C73" s="91"/>
      <c r="D73" s="31" t="s">
        <v>76</v>
      </c>
      <c r="E73" s="32">
        <f>SUM(E74,E75)</f>
        <v>4708</v>
      </c>
      <c r="F73" s="32">
        <f>SUM(F74,F75)</f>
        <v>4500</v>
      </c>
      <c r="G73" s="37">
        <f>F73/E73</f>
        <v>0.9558198810535259</v>
      </c>
    </row>
    <row r="74" spans="1:7" ht="12" customHeight="1">
      <c r="A74" s="29"/>
      <c r="B74" s="91"/>
      <c r="C74" s="33">
        <v>690</v>
      </c>
      <c r="D74" s="31" t="s">
        <v>61</v>
      </c>
      <c r="E74" s="32">
        <v>2200</v>
      </c>
      <c r="F74" s="88">
        <v>2000</v>
      </c>
      <c r="G74" s="37">
        <f>F74/E74</f>
        <v>0.9090909090909091</v>
      </c>
    </row>
    <row r="75" spans="1:7" ht="12" customHeight="1">
      <c r="A75" s="29"/>
      <c r="B75" s="91"/>
      <c r="C75" s="33">
        <v>970</v>
      </c>
      <c r="D75" s="31" t="s">
        <v>53</v>
      </c>
      <c r="E75" s="32">
        <v>2508</v>
      </c>
      <c r="F75" s="88">
        <v>2500</v>
      </c>
      <c r="G75" s="37">
        <f>F75/E75</f>
        <v>0.9968102073365231</v>
      </c>
    </row>
    <row r="76" spans="1:7" ht="12" customHeight="1">
      <c r="A76" s="29"/>
      <c r="B76" s="91"/>
      <c r="C76" s="33"/>
      <c r="D76" s="31"/>
      <c r="E76" s="32"/>
      <c r="F76" s="88"/>
      <c r="G76" s="37"/>
    </row>
    <row r="77" spans="1:7" ht="12" customHeight="1">
      <c r="A77" s="35">
        <v>751</v>
      </c>
      <c r="B77" s="91"/>
      <c r="C77" s="91"/>
      <c r="D77" s="28" t="s">
        <v>68</v>
      </c>
      <c r="E77" s="4">
        <f>SUM(E80,E86)</f>
        <v>29573.87</v>
      </c>
      <c r="F77" s="4">
        <f>SUM(F80,F86)</f>
        <v>0</v>
      </c>
      <c r="G77" s="38">
        <f>F77/E77</f>
        <v>0</v>
      </c>
    </row>
    <row r="78" spans="1:7" ht="12" customHeight="1">
      <c r="A78" s="29"/>
      <c r="B78" s="91"/>
      <c r="C78" s="91"/>
      <c r="D78" s="28" t="s">
        <v>101</v>
      </c>
      <c r="E78" s="88"/>
      <c r="F78" s="88"/>
      <c r="G78" s="37"/>
    </row>
    <row r="79" spans="1:7" ht="12" customHeight="1">
      <c r="A79" s="29"/>
      <c r="B79" s="91"/>
      <c r="C79" s="91"/>
      <c r="D79" s="28"/>
      <c r="E79" s="88"/>
      <c r="F79" s="88"/>
      <c r="G79" s="37"/>
    </row>
    <row r="80" spans="1:7" ht="12" customHeight="1">
      <c r="A80" s="29"/>
      <c r="B80" s="36">
        <v>75101</v>
      </c>
      <c r="C80" s="91"/>
      <c r="D80" s="31" t="s">
        <v>100</v>
      </c>
      <c r="E80" s="32">
        <f>SUM(E82)</f>
        <v>2228</v>
      </c>
      <c r="F80" s="32">
        <f>SUM(F82)</f>
        <v>0</v>
      </c>
      <c r="G80" s="37">
        <f>F80/E80</f>
        <v>0</v>
      </c>
    </row>
    <row r="81" spans="1:7" ht="12" customHeight="1">
      <c r="A81" s="29"/>
      <c r="B81" s="91"/>
      <c r="C81" s="91"/>
      <c r="D81" s="31" t="s">
        <v>41</v>
      </c>
      <c r="E81" s="88"/>
      <c r="F81" s="88"/>
      <c r="G81" s="37"/>
    </row>
    <row r="82" spans="1:7" ht="12" customHeight="1">
      <c r="A82" s="29"/>
      <c r="B82" s="91"/>
      <c r="C82" s="34">
        <v>2010</v>
      </c>
      <c r="D82" s="31" t="s">
        <v>84</v>
      </c>
      <c r="E82" s="32">
        <v>2228</v>
      </c>
      <c r="F82" s="88">
        <v>0</v>
      </c>
      <c r="G82" s="37">
        <f>F82/E82</f>
        <v>0</v>
      </c>
    </row>
    <row r="83" spans="1:7" ht="12" customHeight="1">
      <c r="A83" s="29"/>
      <c r="B83" s="91"/>
      <c r="C83" s="91"/>
      <c r="D83" s="31" t="s">
        <v>69</v>
      </c>
      <c r="E83" s="88"/>
      <c r="F83" s="88"/>
      <c r="G83" s="37"/>
    </row>
    <row r="84" spans="1:7" ht="12" customHeight="1">
      <c r="A84" s="29"/>
      <c r="B84" s="91"/>
      <c r="C84" s="91"/>
      <c r="D84" s="31" t="s">
        <v>58</v>
      </c>
      <c r="E84" s="88"/>
      <c r="F84" s="88"/>
      <c r="G84" s="37"/>
    </row>
    <row r="85" spans="1:7" ht="12" customHeight="1">
      <c r="A85" s="29"/>
      <c r="B85" s="91"/>
      <c r="C85" s="91"/>
      <c r="D85" s="31"/>
      <c r="E85" s="88"/>
      <c r="F85" s="88"/>
      <c r="G85" s="37"/>
    </row>
    <row r="86" spans="1:7" ht="12" customHeight="1">
      <c r="A86" s="29"/>
      <c r="B86" s="36">
        <v>75113</v>
      </c>
      <c r="C86" s="91"/>
      <c r="D86" s="31" t="s">
        <v>46</v>
      </c>
      <c r="E86" s="32">
        <f>SUM(E87)</f>
        <v>27345.87</v>
      </c>
      <c r="F86" s="32">
        <f>SUM(F87)</f>
        <v>0</v>
      </c>
      <c r="G86" s="37">
        <f>F86/E86</f>
        <v>0</v>
      </c>
    </row>
    <row r="87" spans="1:7" ht="12" customHeight="1">
      <c r="A87" s="29"/>
      <c r="B87" s="91"/>
      <c r="C87" s="34">
        <v>2010</v>
      </c>
      <c r="D87" s="31" t="s">
        <v>84</v>
      </c>
      <c r="E87" s="32">
        <v>27345.87</v>
      </c>
      <c r="F87" s="88">
        <v>0</v>
      </c>
      <c r="G87" s="37">
        <f>F87/E87</f>
        <v>0</v>
      </c>
    </row>
    <row r="88" spans="1:7" ht="12" customHeight="1">
      <c r="A88" s="29"/>
      <c r="B88" s="91"/>
      <c r="C88" s="91"/>
      <c r="D88" s="31" t="s">
        <v>69</v>
      </c>
      <c r="E88" s="88"/>
      <c r="F88" s="88"/>
      <c r="G88" s="37"/>
    </row>
    <row r="89" spans="1:7" ht="12" customHeight="1">
      <c r="A89" s="29"/>
      <c r="B89" s="91"/>
      <c r="C89" s="91"/>
      <c r="D89" s="31" t="s">
        <v>58</v>
      </c>
      <c r="E89" s="88"/>
      <c r="F89" s="88"/>
      <c r="G89" s="37"/>
    </row>
    <row r="90" spans="1:7" ht="12" customHeight="1">
      <c r="A90" s="29"/>
      <c r="B90" s="91"/>
      <c r="C90" s="91"/>
      <c r="D90" s="31"/>
      <c r="E90" s="88"/>
      <c r="F90" s="88"/>
      <c r="G90" s="37"/>
    </row>
    <row r="91" spans="1:7" ht="12" customHeight="1">
      <c r="A91" s="35">
        <v>754</v>
      </c>
      <c r="B91" s="91"/>
      <c r="C91" s="91"/>
      <c r="D91" s="28" t="s">
        <v>107</v>
      </c>
      <c r="E91" s="4">
        <f>SUM(E93,E101)</f>
        <v>11100</v>
      </c>
      <c r="F91" s="4">
        <f>SUM(F93,F101)</f>
        <v>11800</v>
      </c>
      <c r="G91" s="38">
        <f>F91/E91</f>
        <v>1.063063063063063</v>
      </c>
    </row>
    <row r="92" spans="1:7" ht="12" customHeight="1">
      <c r="A92" s="35"/>
      <c r="B92" s="91"/>
      <c r="C92" s="91"/>
      <c r="D92" s="28"/>
      <c r="E92" s="4"/>
      <c r="F92" s="88"/>
      <c r="G92" s="37"/>
    </row>
    <row r="93" spans="1:7" ht="12" customHeight="1">
      <c r="A93" s="29"/>
      <c r="B93" s="36">
        <v>75414</v>
      </c>
      <c r="C93" s="91"/>
      <c r="D93" s="31" t="s">
        <v>106</v>
      </c>
      <c r="E93" s="32">
        <f>SUM(E94,E97)</f>
        <v>5600</v>
      </c>
      <c r="F93" s="32">
        <f>SUM(F94,F97)</f>
        <v>600</v>
      </c>
      <c r="G93" s="37">
        <f>F93/E93</f>
        <v>0.10714285714285714</v>
      </c>
    </row>
    <row r="94" spans="1:7" ht="12" customHeight="1">
      <c r="A94" s="29"/>
      <c r="B94" s="91"/>
      <c r="C94" s="34">
        <v>2010</v>
      </c>
      <c r="D94" s="31" t="s">
        <v>84</v>
      </c>
      <c r="E94" s="32">
        <v>600</v>
      </c>
      <c r="F94" s="88">
        <v>600</v>
      </c>
      <c r="G94" s="37">
        <f>F94/E94</f>
        <v>1</v>
      </c>
    </row>
    <row r="95" spans="1:7" ht="12" customHeight="1">
      <c r="A95" s="29"/>
      <c r="B95" s="91"/>
      <c r="C95" s="91"/>
      <c r="D95" s="31" t="s">
        <v>69</v>
      </c>
      <c r="E95" s="88"/>
      <c r="F95" s="88"/>
      <c r="G95" s="37"/>
    </row>
    <row r="96" spans="1:7" ht="12" customHeight="1">
      <c r="A96" s="29"/>
      <c r="B96" s="91"/>
      <c r="C96" s="91"/>
      <c r="D96" s="31" t="s">
        <v>58</v>
      </c>
      <c r="E96" s="88"/>
      <c r="F96" s="88"/>
      <c r="G96" s="37"/>
    </row>
    <row r="97" spans="1:7" ht="12" customHeight="1">
      <c r="A97" s="29"/>
      <c r="B97" s="91"/>
      <c r="C97" s="34">
        <v>6310</v>
      </c>
      <c r="D97" s="31" t="s">
        <v>96</v>
      </c>
      <c r="E97" s="32">
        <v>5000</v>
      </c>
      <c r="F97" s="88">
        <v>0</v>
      </c>
      <c r="G97" s="37">
        <f>F97/E97</f>
        <v>0</v>
      </c>
    </row>
    <row r="98" spans="1:7" ht="12" customHeight="1">
      <c r="A98" s="29"/>
      <c r="B98" s="91"/>
      <c r="C98" s="91"/>
      <c r="D98" s="31" t="s">
        <v>82</v>
      </c>
      <c r="E98" s="88"/>
      <c r="F98" s="88"/>
      <c r="G98" s="37"/>
    </row>
    <row r="99" spans="1:7" ht="12" customHeight="1">
      <c r="A99" s="29"/>
      <c r="B99" s="91"/>
      <c r="C99" s="91"/>
      <c r="D99" s="31" t="s">
        <v>57</v>
      </c>
      <c r="E99" s="88"/>
      <c r="F99" s="88"/>
      <c r="G99" s="37"/>
    </row>
    <row r="100" spans="1:7" ht="12" customHeight="1">
      <c r="A100" s="29"/>
      <c r="B100" s="91"/>
      <c r="C100" s="91"/>
      <c r="D100" s="31"/>
      <c r="E100" s="88"/>
      <c r="F100" s="88"/>
      <c r="G100" s="37"/>
    </row>
    <row r="101" spans="1:7" ht="12" customHeight="1">
      <c r="A101" s="29"/>
      <c r="B101" s="36">
        <v>75416</v>
      </c>
      <c r="C101" s="91"/>
      <c r="D101" s="31" t="s">
        <v>7</v>
      </c>
      <c r="E101" s="32">
        <f>SUM(E102)</f>
        <v>5500</v>
      </c>
      <c r="F101" s="32">
        <f>SUM(F102:F103)</f>
        <v>11200</v>
      </c>
      <c r="G101" s="37">
        <f>F101/E101</f>
        <v>2.036363636363636</v>
      </c>
    </row>
    <row r="102" spans="1:7" ht="12" customHeight="1">
      <c r="A102" s="29"/>
      <c r="B102" s="91"/>
      <c r="C102" s="33">
        <v>570</v>
      </c>
      <c r="D102" s="31" t="s">
        <v>95</v>
      </c>
      <c r="E102" s="32">
        <v>5500</v>
      </c>
      <c r="F102" s="88">
        <v>5500</v>
      </c>
      <c r="G102" s="37">
        <f>F102/E102</f>
        <v>1</v>
      </c>
    </row>
    <row r="103" spans="1:7" ht="12" customHeight="1">
      <c r="A103" s="29"/>
      <c r="B103" s="91"/>
      <c r="C103" s="33">
        <v>970</v>
      </c>
      <c r="D103" s="31" t="s">
        <v>53</v>
      </c>
      <c r="E103" s="32">
        <v>0</v>
      </c>
      <c r="F103" s="88">
        <v>5700</v>
      </c>
      <c r="G103" s="84" t="s">
        <v>227</v>
      </c>
    </row>
    <row r="104" spans="1:7" ht="12" customHeight="1">
      <c r="A104" s="29"/>
      <c r="B104" s="91"/>
      <c r="C104" s="33"/>
      <c r="D104" s="31"/>
      <c r="E104" s="32"/>
      <c r="F104" s="88"/>
      <c r="G104" s="37"/>
    </row>
    <row r="105" spans="1:7" ht="12" customHeight="1">
      <c r="A105" s="35">
        <v>756</v>
      </c>
      <c r="B105" s="91"/>
      <c r="C105" s="91"/>
      <c r="D105" s="28" t="s">
        <v>67</v>
      </c>
      <c r="E105" s="4">
        <f>SUM(E109,E114,E128,E142,E148,E151,E155)</f>
        <v>5544113</v>
      </c>
      <c r="F105" s="4">
        <f>SUM(F109,F114,F128,F142,F148,F151,F155)</f>
        <v>5993500</v>
      </c>
      <c r="G105" s="38">
        <f>F105/E105</f>
        <v>1.081056609055407</v>
      </c>
    </row>
    <row r="106" spans="1:7" ht="12" customHeight="1">
      <c r="A106" s="29"/>
      <c r="B106" s="91"/>
      <c r="C106" s="91"/>
      <c r="D106" s="28" t="s">
        <v>94</v>
      </c>
      <c r="E106" s="88"/>
      <c r="F106" s="88"/>
      <c r="G106" s="37"/>
    </row>
    <row r="107" spans="1:7" ht="12" customHeight="1">
      <c r="A107" s="29"/>
      <c r="B107" s="91"/>
      <c r="C107" s="91"/>
      <c r="D107" s="28" t="s">
        <v>74</v>
      </c>
      <c r="E107" s="88"/>
      <c r="F107" s="88"/>
      <c r="G107" s="37"/>
    </row>
    <row r="108" spans="1:7" ht="12" customHeight="1">
      <c r="A108" s="29"/>
      <c r="B108" s="91"/>
      <c r="C108" s="91"/>
      <c r="D108" s="28"/>
      <c r="E108" s="88"/>
      <c r="F108" s="88"/>
      <c r="G108" s="37"/>
    </row>
    <row r="109" spans="1:7" ht="12" customHeight="1">
      <c r="A109" s="29"/>
      <c r="B109" s="36">
        <v>75601</v>
      </c>
      <c r="C109" s="91"/>
      <c r="D109" s="31" t="s">
        <v>105</v>
      </c>
      <c r="E109" s="32">
        <f>SUM(E110,E112)</f>
        <v>7500</v>
      </c>
      <c r="F109" s="32">
        <f>SUM(F110,F112)</f>
        <v>7500</v>
      </c>
      <c r="G109" s="37">
        <f>F109/E109</f>
        <v>1</v>
      </c>
    </row>
    <row r="110" spans="1:7" ht="12" customHeight="1">
      <c r="A110" s="29"/>
      <c r="B110" s="91"/>
      <c r="C110" s="33">
        <v>350</v>
      </c>
      <c r="D110" s="31" t="s">
        <v>93</v>
      </c>
      <c r="E110" s="32">
        <v>7000</v>
      </c>
      <c r="F110" s="88">
        <v>7000</v>
      </c>
      <c r="G110" s="37">
        <f>F110/E110</f>
        <v>1</v>
      </c>
    </row>
    <row r="111" spans="1:7" ht="12" customHeight="1">
      <c r="A111" s="29"/>
      <c r="B111" s="91"/>
      <c r="C111" s="91"/>
      <c r="D111" s="31" t="s">
        <v>24</v>
      </c>
      <c r="E111" s="88"/>
      <c r="F111" s="88"/>
      <c r="G111" s="37"/>
    </row>
    <row r="112" spans="1:7" ht="12" customHeight="1">
      <c r="A112" s="29"/>
      <c r="B112" s="91"/>
      <c r="C112" s="33">
        <v>910</v>
      </c>
      <c r="D112" s="31" t="s">
        <v>32</v>
      </c>
      <c r="E112" s="32">
        <v>500</v>
      </c>
      <c r="F112" s="88">
        <v>500</v>
      </c>
      <c r="G112" s="37">
        <f>F112/E112</f>
        <v>1</v>
      </c>
    </row>
    <row r="113" spans="1:7" ht="12" customHeight="1">
      <c r="A113" s="29"/>
      <c r="B113" s="91"/>
      <c r="C113" s="33"/>
      <c r="D113" s="31"/>
      <c r="E113" s="32"/>
      <c r="F113" s="88"/>
      <c r="G113" s="37"/>
    </row>
    <row r="114" spans="1:7" ht="12" customHeight="1">
      <c r="A114" s="29"/>
      <c r="B114" s="36">
        <v>75615</v>
      </c>
      <c r="C114" s="91"/>
      <c r="D114" s="31" t="s">
        <v>92</v>
      </c>
      <c r="E114" s="32">
        <f>SUM(E117:E126)</f>
        <v>3401930</v>
      </c>
      <c r="F114" s="32">
        <f>SUM(F117:F126)</f>
        <v>2124000</v>
      </c>
      <c r="G114" s="37">
        <f>F114/E114</f>
        <v>0.6243514710767123</v>
      </c>
    </row>
    <row r="115" spans="1:7" ht="12" customHeight="1">
      <c r="A115" s="29"/>
      <c r="B115" s="91"/>
      <c r="C115" s="91"/>
      <c r="D115" s="31" t="s">
        <v>228</v>
      </c>
      <c r="E115" s="88"/>
      <c r="F115" s="88"/>
      <c r="G115" s="37"/>
    </row>
    <row r="116" spans="1:7" ht="12" customHeight="1">
      <c r="A116" s="29"/>
      <c r="B116" s="91"/>
      <c r="C116" s="91"/>
      <c r="D116" s="31" t="s">
        <v>229</v>
      </c>
      <c r="E116" s="88"/>
      <c r="F116" s="88"/>
      <c r="G116" s="37"/>
    </row>
    <row r="117" spans="1:7" ht="12" customHeight="1">
      <c r="A117" s="29"/>
      <c r="B117" s="91"/>
      <c r="C117" s="33">
        <v>310</v>
      </c>
      <c r="D117" s="31" t="s">
        <v>3</v>
      </c>
      <c r="E117" s="32">
        <v>2226360</v>
      </c>
      <c r="F117" s="88">
        <v>1700000</v>
      </c>
      <c r="G117" s="37">
        <f aca="true" t="shared" si="0" ref="G117:G126">F117/E117</f>
        <v>0.763578217359277</v>
      </c>
    </row>
    <row r="118" spans="1:7" ht="12" customHeight="1">
      <c r="A118" s="29"/>
      <c r="B118" s="91"/>
      <c r="C118" s="33">
        <v>320</v>
      </c>
      <c r="D118" s="31" t="s">
        <v>44</v>
      </c>
      <c r="E118" s="32">
        <v>668650</v>
      </c>
      <c r="F118" s="88">
        <v>350000</v>
      </c>
      <c r="G118" s="37">
        <f t="shared" si="0"/>
        <v>0.5234427577955583</v>
      </c>
    </row>
    <row r="119" spans="1:7" ht="12" customHeight="1">
      <c r="A119" s="29"/>
      <c r="B119" s="91"/>
      <c r="C119" s="33">
        <v>330</v>
      </c>
      <c r="D119" s="31" t="s">
        <v>78</v>
      </c>
      <c r="E119" s="32">
        <v>2000</v>
      </c>
      <c r="F119" s="88">
        <v>1500</v>
      </c>
      <c r="G119" s="37">
        <f t="shared" si="0"/>
        <v>0.75</v>
      </c>
    </row>
    <row r="120" spans="1:7" ht="12" customHeight="1">
      <c r="A120" s="29"/>
      <c r="B120" s="91"/>
      <c r="C120" s="33">
        <v>340</v>
      </c>
      <c r="D120" s="31" t="s">
        <v>91</v>
      </c>
      <c r="E120" s="32">
        <v>100000</v>
      </c>
      <c r="F120" s="88">
        <v>40000</v>
      </c>
      <c r="G120" s="37">
        <f t="shared" si="0"/>
        <v>0.4</v>
      </c>
    </row>
    <row r="121" spans="1:7" ht="12" customHeight="1">
      <c r="A121" s="29"/>
      <c r="B121" s="91"/>
      <c r="C121" s="33">
        <v>360</v>
      </c>
      <c r="D121" s="31" t="s">
        <v>31</v>
      </c>
      <c r="E121" s="32">
        <v>20000</v>
      </c>
      <c r="F121" s="88">
        <v>0</v>
      </c>
      <c r="G121" s="37">
        <f t="shared" si="0"/>
        <v>0</v>
      </c>
    </row>
    <row r="122" spans="1:7" ht="12" customHeight="1">
      <c r="A122" s="29"/>
      <c r="B122" s="91"/>
      <c r="C122" s="33">
        <v>370</v>
      </c>
      <c r="D122" s="31" t="s">
        <v>40</v>
      </c>
      <c r="E122" s="32">
        <v>500</v>
      </c>
      <c r="F122" s="88">
        <v>0</v>
      </c>
      <c r="G122" s="37">
        <f t="shared" si="0"/>
        <v>0</v>
      </c>
    </row>
    <row r="123" spans="1:7" ht="12" customHeight="1">
      <c r="A123" s="29"/>
      <c r="B123" s="91"/>
      <c r="C123" s="33">
        <v>430</v>
      </c>
      <c r="D123" s="31" t="s">
        <v>73</v>
      </c>
      <c r="E123" s="32">
        <v>76820</v>
      </c>
      <c r="F123" s="88">
        <v>0</v>
      </c>
      <c r="G123" s="37">
        <f t="shared" si="0"/>
        <v>0</v>
      </c>
    </row>
    <row r="124" spans="1:7" ht="12" customHeight="1">
      <c r="A124" s="29"/>
      <c r="B124" s="91"/>
      <c r="C124" s="33">
        <v>500</v>
      </c>
      <c r="D124" s="31" t="s">
        <v>81</v>
      </c>
      <c r="E124" s="32">
        <v>250000</v>
      </c>
      <c r="F124" s="88">
        <v>20000</v>
      </c>
      <c r="G124" s="37">
        <f t="shared" si="0"/>
        <v>0.08</v>
      </c>
    </row>
    <row r="125" spans="1:7" ht="12" customHeight="1">
      <c r="A125" s="29"/>
      <c r="B125" s="91"/>
      <c r="C125" s="33">
        <v>910</v>
      </c>
      <c r="D125" s="31" t="s">
        <v>32</v>
      </c>
      <c r="E125" s="32">
        <v>51600</v>
      </c>
      <c r="F125" s="88">
        <v>10000</v>
      </c>
      <c r="G125" s="37">
        <f t="shared" si="0"/>
        <v>0.1937984496124031</v>
      </c>
    </row>
    <row r="126" spans="1:7" ht="12" customHeight="1">
      <c r="A126" s="29"/>
      <c r="B126" s="91"/>
      <c r="C126" s="33">
        <v>920</v>
      </c>
      <c r="D126" s="31" t="s">
        <v>113</v>
      </c>
      <c r="E126" s="32">
        <v>6000</v>
      </c>
      <c r="F126" s="88">
        <v>2500</v>
      </c>
      <c r="G126" s="37">
        <f t="shared" si="0"/>
        <v>0.4166666666666667</v>
      </c>
    </row>
    <row r="127" spans="1:7" ht="12" customHeight="1">
      <c r="A127" s="29"/>
      <c r="B127" s="91"/>
      <c r="C127" s="33"/>
      <c r="D127" s="31"/>
      <c r="E127" s="32"/>
      <c r="F127" s="88"/>
      <c r="G127" s="37"/>
    </row>
    <row r="128" spans="1:7" ht="12" customHeight="1">
      <c r="A128" s="29"/>
      <c r="B128" s="36">
        <v>75616</v>
      </c>
      <c r="C128" s="91"/>
      <c r="D128" s="31" t="s">
        <v>92</v>
      </c>
      <c r="E128" s="32">
        <f>SUM(E131:E140)</f>
        <v>0</v>
      </c>
      <c r="F128" s="32">
        <f>SUM(F131:F140)</f>
        <v>1303500</v>
      </c>
      <c r="G128" s="84" t="s">
        <v>227</v>
      </c>
    </row>
    <row r="129" spans="1:7" ht="12" customHeight="1">
      <c r="A129" s="29"/>
      <c r="B129" s="91"/>
      <c r="C129" s="91"/>
      <c r="D129" s="31" t="s">
        <v>45</v>
      </c>
      <c r="E129" s="88"/>
      <c r="F129" s="88"/>
      <c r="G129" s="84"/>
    </row>
    <row r="130" spans="1:7" ht="12" customHeight="1">
      <c r="A130" s="29"/>
      <c r="B130" s="91"/>
      <c r="C130" s="91"/>
      <c r="D130" s="31" t="s">
        <v>230</v>
      </c>
      <c r="E130" s="88"/>
      <c r="F130" s="88"/>
      <c r="G130" s="84"/>
    </row>
    <row r="131" spans="1:7" ht="12" customHeight="1">
      <c r="A131" s="29"/>
      <c r="B131" s="91"/>
      <c r="C131" s="33">
        <v>310</v>
      </c>
      <c r="D131" s="31" t="s">
        <v>3</v>
      </c>
      <c r="E131" s="32">
        <v>0</v>
      </c>
      <c r="F131" s="88">
        <v>570000</v>
      </c>
      <c r="G131" s="84" t="s">
        <v>227</v>
      </c>
    </row>
    <row r="132" spans="1:7" ht="12" customHeight="1">
      <c r="A132" s="29"/>
      <c r="B132" s="91"/>
      <c r="C132" s="33">
        <v>320</v>
      </c>
      <c r="D132" s="31" t="s">
        <v>44</v>
      </c>
      <c r="E132" s="32">
        <v>0</v>
      </c>
      <c r="F132" s="88">
        <v>330000</v>
      </c>
      <c r="G132" s="84" t="s">
        <v>227</v>
      </c>
    </row>
    <row r="133" spans="1:7" ht="12" customHeight="1">
      <c r="A133" s="29"/>
      <c r="B133" s="91"/>
      <c r="C133" s="33">
        <v>330</v>
      </c>
      <c r="D133" s="31" t="s">
        <v>78</v>
      </c>
      <c r="E133" s="32">
        <v>0</v>
      </c>
      <c r="F133" s="88">
        <v>500</v>
      </c>
      <c r="G133" s="84" t="s">
        <v>227</v>
      </c>
    </row>
    <row r="134" spans="1:7" ht="12" customHeight="1">
      <c r="A134" s="29"/>
      <c r="B134" s="91"/>
      <c r="C134" s="33">
        <v>340</v>
      </c>
      <c r="D134" s="31" t="s">
        <v>91</v>
      </c>
      <c r="E134" s="32">
        <v>0</v>
      </c>
      <c r="F134" s="88">
        <v>60000</v>
      </c>
      <c r="G134" s="84" t="s">
        <v>227</v>
      </c>
    </row>
    <row r="135" spans="1:7" ht="12" customHeight="1">
      <c r="A135" s="29"/>
      <c r="B135" s="91"/>
      <c r="C135" s="33">
        <v>360</v>
      </c>
      <c r="D135" s="31" t="s">
        <v>31</v>
      </c>
      <c r="E135" s="32">
        <v>0</v>
      </c>
      <c r="F135" s="88">
        <v>20000</v>
      </c>
      <c r="G135" s="84" t="s">
        <v>227</v>
      </c>
    </row>
    <row r="136" spans="1:7" ht="12" customHeight="1">
      <c r="A136" s="29"/>
      <c r="B136" s="91"/>
      <c r="C136" s="33">
        <v>370</v>
      </c>
      <c r="D136" s="31" t="s">
        <v>40</v>
      </c>
      <c r="E136" s="32">
        <v>0</v>
      </c>
      <c r="F136" s="88">
        <v>500</v>
      </c>
      <c r="G136" s="84" t="s">
        <v>227</v>
      </c>
    </row>
    <row r="137" spans="1:7" ht="12" customHeight="1">
      <c r="A137" s="29"/>
      <c r="B137" s="91"/>
      <c r="C137" s="33">
        <v>430</v>
      </c>
      <c r="D137" s="31" t="s">
        <v>73</v>
      </c>
      <c r="E137" s="32">
        <v>0</v>
      </c>
      <c r="F137" s="88">
        <v>80000</v>
      </c>
      <c r="G137" s="84" t="s">
        <v>227</v>
      </c>
    </row>
    <row r="138" spans="1:7" ht="12" customHeight="1">
      <c r="A138" s="29"/>
      <c r="B138" s="91"/>
      <c r="C138" s="33">
        <v>500</v>
      </c>
      <c r="D138" s="31" t="s">
        <v>81</v>
      </c>
      <c r="E138" s="32">
        <v>0</v>
      </c>
      <c r="F138" s="88">
        <v>230000</v>
      </c>
      <c r="G138" s="84" t="s">
        <v>227</v>
      </c>
    </row>
    <row r="139" spans="1:7" ht="12" customHeight="1">
      <c r="A139" s="29"/>
      <c r="B139" s="91"/>
      <c r="C139" s="33">
        <v>910</v>
      </c>
      <c r="D139" s="31" t="s">
        <v>32</v>
      </c>
      <c r="E139" s="32">
        <v>0</v>
      </c>
      <c r="F139" s="88">
        <v>10000</v>
      </c>
      <c r="G139" s="84" t="s">
        <v>227</v>
      </c>
    </row>
    <row r="140" spans="1:7" ht="12" customHeight="1">
      <c r="A140" s="29"/>
      <c r="B140" s="91"/>
      <c r="C140" s="33">
        <v>920</v>
      </c>
      <c r="D140" s="31" t="s">
        <v>113</v>
      </c>
      <c r="E140" s="32">
        <v>0</v>
      </c>
      <c r="F140" s="88">
        <v>2500</v>
      </c>
      <c r="G140" s="84" t="s">
        <v>227</v>
      </c>
    </row>
    <row r="141" spans="1:7" ht="12" customHeight="1">
      <c r="A141" s="29"/>
      <c r="B141" s="91"/>
      <c r="C141" s="33"/>
      <c r="D141" s="31"/>
      <c r="E141" s="32"/>
      <c r="F141" s="88"/>
      <c r="G141" s="37"/>
    </row>
    <row r="142" spans="1:7" ht="12" customHeight="1">
      <c r="A142" s="29"/>
      <c r="B142" s="36">
        <v>75618</v>
      </c>
      <c r="C142" s="91"/>
      <c r="D142" s="31" t="s">
        <v>30</v>
      </c>
      <c r="E142" s="32">
        <f>SUM(E144:E146)</f>
        <v>92500</v>
      </c>
      <c r="F142" s="32">
        <f>SUM(F144:F146)</f>
        <v>102500</v>
      </c>
      <c r="G142" s="37">
        <f>F142/E142</f>
        <v>1.1081081081081081</v>
      </c>
    </row>
    <row r="143" spans="1:7" ht="12" customHeight="1">
      <c r="A143" s="29"/>
      <c r="B143" s="91"/>
      <c r="C143" s="91"/>
      <c r="D143" s="31" t="s">
        <v>112</v>
      </c>
      <c r="E143" s="88"/>
      <c r="F143" s="88"/>
      <c r="G143" s="37"/>
    </row>
    <row r="144" spans="1:7" ht="12" customHeight="1">
      <c r="A144" s="29"/>
      <c r="B144" s="91"/>
      <c r="C144" s="33">
        <v>410</v>
      </c>
      <c r="D144" s="31" t="s">
        <v>23</v>
      </c>
      <c r="E144" s="32">
        <v>80000</v>
      </c>
      <c r="F144" s="88">
        <v>90000</v>
      </c>
      <c r="G144" s="37">
        <f>F144/E144</f>
        <v>1.125</v>
      </c>
    </row>
    <row r="145" spans="1:7" ht="12" customHeight="1">
      <c r="A145" s="29"/>
      <c r="B145" s="91"/>
      <c r="C145" s="33">
        <v>450</v>
      </c>
      <c r="D145" s="31" t="s">
        <v>52</v>
      </c>
      <c r="E145" s="32">
        <v>12000</v>
      </c>
      <c r="F145" s="88">
        <v>12000</v>
      </c>
      <c r="G145" s="37">
        <f>F145/E145</f>
        <v>1</v>
      </c>
    </row>
    <row r="146" spans="1:7" ht="12" customHeight="1">
      <c r="A146" s="29"/>
      <c r="B146" s="91"/>
      <c r="C146" s="33">
        <v>910</v>
      </c>
      <c r="D146" s="31" t="s">
        <v>32</v>
      </c>
      <c r="E146" s="32">
        <v>500</v>
      </c>
      <c r="F146" s="88">
        <v>500</v>
      </c>
      <c r="G146" s="37">
        <f>F146/E146</f>
        <v>1</v>
      </c>
    </row>
    <row r="147" spans="1:7" ht="12" customHeight="1">
      <c r="A147" s="29"/>
      <c r="B147" s="91"/>
      <c r="C147" s="33"/>
      <c r="D147" s="31"/>
      <c r="E147" s="32"/>
      <c r="F147" s="88"/>
      <c r="G147" s="37"/>
    </row>
    <row r="148" spans="1:7" ht="12" customHeight="1">
      <c r="A148" s="29"/>
      <c r="B148" s="36">
        <v>75619</v>
      </c>
      <c r="C148" s="91"/>
      <c r="D148" s="31" t="s">
        <v>111</v>
      </c>
      <c r="E148" s="32">
        <f>SUM(E149)</f>
        <v>10000</v>
      </c>
      <c r="F148" s="32">
        <f>SUM(F149)</f>
        <v>10000</v>
      </c>
      <c r="G148" s="37">
        <f>F148/E148</f>
        <v>1</v>
      </c>
    </row>
    <row r="149" spans="1:7" ht="12" customHeight="1">
      <c r="A149" s="29"/>
      <c r="B149" s="91"/>
      <c r="C149" s="33">
        <v>460</v>
      </c>
      <c r="D149" s="31" t="s">
        <v>51</v>
      </c>
      <c r="E149" s="32">
        <v>10000</v>
      </c>
      <c r="F149" s="88">
        <v>10000</v>
      </c>
      <c r="G149" s="37">
        <f>F149/E149</f>
        <v>1</v>
      </c>
    </row>
    <row r="150" spans="1:7" ht="12" customHeight="1">
      <c r="A150" s="29"/>
      <c r="B150" s="91"/>
      <c r="C150" s="33"/>
      <c r="D150" s="31"/>
      <c r="E150" s="32"/>
      <c r="F150" s="88"/>
      <c r="G150" s="37"/>
    </row>
    <row r="151" spans="1:7" ht="12" customHeight="1">
      <c r="A151" s="29"/>
      <c r="B151" s="36">
        <v>75621</v>
      </c>
      <c r="C151" s="91"/>
      <c r="D151" s="31" t="s">
        <v>22</v>
      </c>
      <c r="E151" s="32">
        <f>SUM(E152:E153)</f>
        <v>2031683</v>
      </c>
      <c r="F151" s="88">
        <f>SUM(F152:F153)</f>
        <v>2446000</v>
      </c>
      <c r="G151" s="37">
        <f>F151/E151</f>
        <v>1.2039279749842864</v>
      </c>
    </row>
    <row r="152" spans="1:7" ht="12" customHeight="1">
      <c r="A152" s="29"/>
      <c r="B152" s="91"/>
      <c r="C152" s="33">
        <v>10</v>
      </c>
      <c r="D152" s="31" t="s">
        <v>14</v>
      </c>
      <c r="E152" s="32">
        <v>1986683</v>
      </c>
      <c r="F152" s="88">
        <v>2396000</v>
      </c>
      <c r="G152" s="37">
        <f>F152/E152</f>
        <v>1.2060303531061574</v>
      </c>
    </row>
    <row r="153" spans="1:7" ht="12" customHeight="1">
      <c r="A153" s="29"/>
      <c r="B153" s="91"/>
      <c r="C153" s="33">
        <v>20</v>
      </c>
      <c r="D153" s="31" t="s">
        <v>13</v>
      </c>
      <c r="E153" s="32">
        <v>45000</v>
      </c>
      <c r="F153" s="88">
        <v>50000</v>
      </c>
      <c r="G153" s="37">
        <f>F153/E153</f>
        <v>1.1111111111111112</v>
      </c>
    </row>
    <row r="154" spans="1:7" ht="12" customHeight="1">
      <c r="A154" s="29"/>
      <c r="B154" s="91"/>
      <c r="C154" s="33"/>
      <c r="D154" s="31"/>
      <c r="E154" s="32"/>
      <c r="F154" s="88"/>
      <c r="G154" s="37"/>
    </row>
    <row r="155" spans="1:7" ht="12" customHeight="1">
      <c r="A155" s="29"/>
      <c r="B155" s="36">
        <v>75647</v>
      </c>
      <c r="C155" s="91"/>
      <c r="D155" s="31" t="s">
        <v>90</v>
      </c>
      <c r="E155" s="32">
        <f>SUM(E156)</f>
        <v>500</v>
      </c>
      <c r="F155" s="32">
        <f>SUM(F156)</f>
        <v>0</v>
      </c>
      <c r="G155" s="37">
        <f>F155/E155</f>
        <v>0</v>
      </c>
    </row>
    <row r="156" spans="1:7" ht="12" customHeight="1">
      <c r="A156" s="29"/>
      <c r="B156" s="91"/>
      <c r="C156" s="33">
        <v>920</v>
      </c>
      <c r="D156" s="31" t="s">
        <v>113</v>
      </c>
      <c r="E156" s="32">
        <v>500</v>
      </c>
      <c r="F156" s="88">
        <v>0</v>
      </c>
      <c r="G156" s="37">
        <f>F156/E156</f>
        <v>0</v>
      </c>
    </row>
    <row r="157" spans="1:7" ht="12" customHeight="1">
      <c r="A157" s="29"/>
      <c r="B157" s="91"/>
      <c r="C157" s="33"/>
      <c r="D157" s="31"/>
      <c r="E157" s="32"/>
      <c r="F157" s="88"/>
      <c r="G157" s="37"/>
    </row>
    <row r="158" spans="1:7" ht="12" customHeight="1">
      <c r="A158" s="35">
        <v>758</v>
      </c>
      <c r="B158" s="91"/>
      <c r="C158" s="91"/>
      <c r="D158" s="28" t="s">
        <v>50</v>
      </c>
      <c r="E158" s="4">
        <f>SUM(E160,E164,E167,E170,E176)</f>
        <v>8844335</v>
      </c>
      <c r="F158" s="4">
        <f>SUM(F160,F164,F167,F170,F176)</f>
        <v>8518183</v>
      </c>
      <c r="G158" s="38">
        <f>F158/E158</f>
        <v>0.9631230612589867</v>
      </c>
    </row>
    <row r="159" spans="1:7" ht="12" customHeight="1">
      <c r="A159" s="35"/>
      <c r="B159" s="91"/>
      <c r="C159" s="91"/>
      <c r="D159" s="28"/>
      <c r="E159" s="4"/>
      <c r="F159" s="88"/>
      <c r="G159" s="37"/>
    </row>
    <row r="160" spans="1:7" ht="12" customHeight="1">
      <c r="A160" s="29"/>
      <c r="B160" s="36">
        <v>75801</v>
      </c>
      <c r="C160" s="91"/>
      <c r="D160" s="31" t="s">
        <v>77</v>
      </c>
      <c r="E160" s="32">
        <f>SUM(E162)</f>
        <v>5842417</v>
      </c>
      <c r="F160" s="32">
        <f>SUM(F162)</f>
        <v>5767257</v>
      </c>
      <c r="G160" s="37">
        <f>F160/E160</f>
        <v>0.9871354612311993</v>
      </c>
    </row>
    <row r="161" spans="1:7" ht="12" customHeight="1">
      <c r="A161" s="29"/>
      <c r="B161" s="91"/>
      <c r="C161" s="91"/>
      <c r="D161" s="31" t="s">
        <v>6</v>
      </c>
      <c r="E161" s="88"/>
      <c r="F161" s="88"/>
      <c r="G161" s="37"/>
    </row>
    <row r="162" spans="1:7" ht="12" customHeight="1">
      <c r="A162" s="29"/>
      <c r="B162" s="91"/>
      <c r="C162" s="34">
        <v>2920</v>
      </c>
      <c r="D162" s="31" t="s">
        <v>104</v>
      </c>
      <c r="E162" s="32">
        <v>5842417</v>
      </c>
      <c r="F162" s="88">
        <v>5767257</v>
      </c>
      <c r="G162" s="37">
        <f>F162/E162</f>
        <v>0.9871354612311993</v>
      </c>
    </row>
    <row r="163" spans="1:7" ht="12" customHeight="1">
      <c r="A163" s="29"/>
      <c r="B163" s="91"/>
      <c r="C163" s="34"/>
      <c r="D163" s="31"/>
      <c r="E163" s="32"/>
      <c r="F163" s="88"/>
      <c r="G163" s="37"/>
    </row>
    <row r="164" spans="1:7" ht="12" customHeight="1">
      <c r="A164" s="29"/>
      <c r="B164" s="36">
        <v>75805</v>
      </c>
      <c r="C164" s="91"/>
      <c r="D164" s="31" t="s">
        <v>103</v>
      </c>
      <c r="E164" s="32">
        <f>SUM(E165)</f>
        <v>4989</v>
      </c>
      <c r="F164" s="32">
        <f>SUM(F165)</f>
        <v>0</v>
      </c>
      <c r="G164" s="37">
        <f aca="true" t="shared" si="1" ref="G164:G225">F164/E164</f>
        <v>0</v>
      </c>
    </row>
    <row r="165" spans="1:7" ht="12" customHeight="1">
      <c r="A165" s="29"/>
      <c r="B165" s="91"/>
      <c r="C165" s="34">
        <v>2920</v>
      </c>
      <c r="D165" s="31" t="s">
        <v>104</v>
      </c>
      <c r="E165" s="32">
        <v>4989</v>
      </c>
      <c r="F165" s="88">
        <v>0</v>
      </c>
      <c r="G165" s="37">
        <f t="shared" si="1"/>
        <v>0</v>
      </c>
    </row>
    <row r="166" spans="1:7" ht="12" customHeight="1">
      <c r="A166" s="29"/>
      <c r="B166" s="91"/>
      <c r="C166" s="34"/>
      <c r="D166" s="31"/>
      <c r="E166" s="32"/>
      <c r="F166" s="88"/>
      <c r="G166" s="37"/>
    </row>
    <row r="167" spans="1:7" ht="12" customHeight="1">
      <c r="A167" s="29"/>
      <c r="B167" s="36">
        <v>75807</v>
      </c>
      <c r="C167" s="91"/>
      <c r="D167" s="31" t="s">
        <v>110</v>
      </c>
      <c r="E167" s="32">
        <f>SUM(E168)</f>
        <v>2322047</v>
      </c>
      <c r="F167" s="32">
        <f>SUM(F168)</f>
        <v>2588549</v>
      </c>
      <c r="G167" s="37">
        <f t="shared" si="1"/>
        <v>1.1147702867340756</v>
      </c>
    </row>
    <row r="168" spans="1:7" ht="12" customHeight="1">
      <c r="A168" s="29"/>
      <c r="B168" s="91"/>
      <c r="C168" s="34">
        <v>2920</v>
      </c>
      <c r="D168" s="31" t="s">
        <v>104</v>
      </c>
      <c r="E168" s="32">
        <v>2322047</v>
      </c>
      <c r="F168" s="88">
        <v>2588549</v>
      </c>
      <c r="G168" s="37">
        <f t="shared" si="1"/>
        <v>1.1147702867340756</v>
      </c>
    </row>
    <row r="169" spans="1:7" ht="12" customHeight="1">
      <c r="A169" s="29"/>
      <c r="B169" s="91"/>
      <c r="C169" s="34"/>
      <c r="D169" s="31"/>
      <c r="E169" s="32"/>
      <c r="F169" s="88"/>
      <c r="G169" s="37"/>
    </row>
    <row r="170" spans="1:7" ht="12" customHeight="1">
      <c r="A170" s="29"/>
      <c r="B170" s="36">
        <v>75814</v>
      </c>
      <c r="C170" s="91"/>
      <c r="D170" s="31" t="s">
        <v>39</v>
      </c>
      <c r="E170" s="32">
        <f>SUM(E171:E173)</f>
        <v>280983</v>
      </c>
      <c r="F170" s="32">
        <f>SUM(F171:F173)</f>
        <v>53000</v>
      </c>
      <c r="G170" s="37">
        <f t="shared" si="1"/>
        <v>0.18862351103091646</v>
      </c>
    </row>
    <row r="171" spans="1:7" ht="12" customHeight="1">
      <c r="A171" s="29"/>
      <c r="B171" s="91"/>
      <c r="C171" s="33">
        <v>920</v>
      </c>
      <c r="D171" s="31" t="s">
        <v>113</v>
      </c>
      <c r="E171" s="32">
        <v>27000</v>
      </c>
      <c r="F171" s="88">
        <v>53000</v>
      </c>
      <c r="G171" s="37">
        <f t="shared" si="1"/>
        <v>1.962962962962963</v>
      </c>
    </row>
    <row r="172" spans="1:7" ht="12" customHeight="1">
      <c r="A172" s="29"/>
      <c r="B172" s="91"/>
      <c r="C172" s="33">
        <v>970</v>
      </c>
      <c r="D172" s="31" t="s">
        <v>53</v>
      </c>
      <c r="E172" s="32">
        <v>253788</v>
      </c>
      <c r="F172" s="88">
        <v>0</v>
      </c>
      <c r="G172" s="37">
        <f t="shared" si="1"/>
        <v>0</v>
      </c>
    </row>
    <row r="173" spans="1:7" ht="12" customHeight="1">
      <c r="A173" s="29"/>
      <c r="B173" s="91"/>
      <c r="C173" s="34">
        <v>2370</v>
      </c>
      <c r="D173" s="31" t="s">
        <v>72</v>
      </c>
      <c r="E173" s="32">
        <v>195</v>
      </c>
      <c r="F173" s="88">
        <v>0</v>
      </c>
      <c r="G173" s="37">
        <f t="shared" si="1"/>
        <v>0</v>
      </c>
    </row>
    <row r="174" spans="1:7" ht="12" customHeight="1">
      <c r="A174" s="29"/>
      <c r="B174" s="91"/>
      <c r="C174" s="91"/>
      <c r="D174" s="31" t="s">
        <v>29</v>
      </c>
      <c r="E174" s="88"/>
      <c r="F174" s="88"/>
      <c r="G174" s="37"/>
    </row>
    <row r="175" spans="1:7" ht="12" customHeight="1">
      <c r="A175" s="29"/>
      <c r="B175" s="91"/>
      <c r="C175" s="91"/>
      <c r="D175" s="31"/>
      <c r="E175" s="88"/>
      <c r="F175" s="88"/>
      <c r="G175" s="37"/>
    </row>
    <row r="176" spans="1:7" ht="12" customHeight="1">
      <c r="A176" s="29"/>
      <c r="B176" s="36">
        <v>75831</v>
      </c>
      <c r="C176" s="91"/>
      <c r="D176" s="31" t="s">
        <v>66</v>
      </c>
      <c r="E176" s="32">
        <f>SUM(E177)</f>
        <v>393899</v>
      </c>
      <c r="F176" s="32">
        <f>SUM(F177)</f>
        <v>109377</v>
      </c>
      <c r="G176" s="37">
        <f t="shared" si="1"/>
        <v>0.27767778034470764</v>
      </c>
    </row>
    <row r="177" spans="1:7" ht="12" customHeight="1">
      <c r="A177" s="29"/>
      <c r="B177" s="91"/>
      <c r="C177" s="34">
        <v>2920</v>
      </c>
      <c r="D177" s="31" t="s">
        <v>104</v>
      </c>
      <c r="E177" s="32">
        <v>393899</v>
      </c>
      <c r="F177" s="88">
        <v>109377</v>
      </c>
      <c r="G177" s="37">
        <f t="shared" si="1"/>
        <v>0.27767778034470764</v>
      </c>
    </row>
    <row r="178" spans="1:7" ht="12" customHeight="1">
      <c r="A178" s="29"/>
      <c r="B178" s="91"/>
      <c r="C178" s="34"/>
      <c r="D178" s="31"/>
      <c r="E178" s="32"/>
      <c r="F178" s="88"/>
      <c r="G178" s="37"/>
    </row>
    <row r="179" spans="1:7" ht="12" customHeight="1">
      <c r="A179" s="35">
        <v>801</v>
      </c>
      <c r="B179" s="91"/>
      <c r="C179" s="91"/>
      <c r="D179" s="28" t="s">
        <v>2</v>
      </c>
      <c r="E179" s="4">
        <f>SUM(E181,E192,E196,E202)</f>
        <v>352489</v>
      </c>
      <c r="F179" s="4">
        <f>SUM(F181,F192,F196,F202)</f>
        <v>250000</v>
      </c>
      <c r="G179" s="38">
        <f t="shared" si="1"/>
        <v>0.709241990530201</v>
      </c>
    </row>
    <row r="180" spans="1:7" ht="12" customHeight="1">
      <c r="A180" s="35"/>
      <c r="B180" s="91"/>
      <c r="C180" s="91"/>
      <c r="D180" s="28"/>
      <c r="E180" s="4"/>
      <c r="F180" s="88"/>
      <c r="G180" s="37"/>
    </row>
    <row r="181" spans="1:7" ht="12" customHeight="1">
      <c r="A181" s="29"/>
      <c r="B181" s="36">
        <v>80101</v>
      </c>
      <c r="C181" s="91"/>
      <c r="D181" s="31" t="s">
        <v>56</v>
      </c>
      <c r="E181" s="32">
        <f>SUM(E182,E183,E184,E186,E188)</f>
        <v>65703</v>
      </c>
      <c r="F181" s="32">
        <f>SUM(F182,F183,F184,F186,F188)</f>
        <v>20000</v>
      </c>
      <c r="G181" s="37">
        <f t="shared" si="1"/>
        <v>0.3044001034960352</v>
      </c>
    </row>
    <row r="182" spans="1:7" ht="12" customHeight="1">
      <c r="A182" s="29"/>
      <c r="B182" s="91"/>
      <c r="C182" s="33">
        <v>830</v>
      </c>
      <c r="D182" s="31" t="s">
        <v>48</v>
      </c>
      <c r="E182" s="32">
        <v>20583</v>
      </c>
      <c r="F182" s="88">
        <v>20000</v>
      </c>
      <c r="G182" s="37">
        <f t="shared" si="1"/>
        <v>0.9716756546664723</v>
      </c>
    </row>
    <row r="183" spans="1:7" ht="12" customHeight="1">
      <c r="A183" s="29"/>
      <c r="B183" s="91"/>
      <c r="C183" s="33">
        <v>840</v>
      </c>
      <c r="D183" s="31" t="s">
        <v>18</v>
      </c>
      <c r="E183" s="32">
        <v>50</v>
      </c>
      <c r="F183" s="88">
        <v>0</v>
      </c>
      <c r="G183" s="37">
        <f t="shared" si="1"/>
        <v>0</v>
      </c>
    </row>
    <row r="184" spans="1:7" ht="12" customHeight="1">
      <c r="A184" s="29"/>
      <c r="B184" s="91"/>
      <c r="C184" s="34">
        <v>2030</v>
      </c>
      <c r="D184" s="31" t="s">
        <v>1</v>
      </c>
      <c r="E184" s="32">
        <v>3902</v>
      </c>
      <c r="F184" s="88">
        <v>0</v>
      </c>
      <c r="G184" s="37">
        <f t="shared" si="1"/>
        <v>0</v>
      </c>
    </row>
    <row r="185" spans="1:7" ht="12" customHeight="1">
      <c r="A185" s="29"/>
      <c r="B185" s="91"/>
      <c r="C185" s="91"/>
      <c r="D185" s="31" t="s">
        <v>71</v>
      </c>
      <c r="E185" s="88"/>
      <c r="F185" s="88"/>
      <c r="G185" s="37"/>
    </row>
    <row r="186" spans="1:7" ht="12" customHeight="1">
      <c r="A186" s="29"/>
      <c r="B186" s="91"/>
      <c r="C186" s="34">
        <v>2033</v>
      </c>
      <c r="D186" s="31" t="s">
        <v>1</v>
      </c>
      <c r="E186" s="32">
        <v>39668</v>
      </c>
      <c r="F186" s="88">
        <v>0</v>
      </c>
      <c r="G186" s="37">
        <f t="shared" si="1"/>
        <v>0</v>
      </c>
    </row>
    <row r="187" spans="1:7" ht="12" customHeight="1">
      <c r="A187" s="29"/>
      <c r="B187" s="91"/>
      <c r="C187" s="91"/>
      <c r="D187" s="31" t="s">
        <v>71</v>
      </c>
      <c r="E187" s="88"/>
      <c r="F187" s="88"/>
      <c r="G187" s="37"/>
    </row>
    <row r="188" spans="1:7" ht="12" customHeight="1">
      <c r="A188" s="29"/>
      <c r="B188" s="91"/>
      <c r="C188" s="34">
        <v>2700</v>
      </c>
      <c r="D188" s="31" t="s">
        <v>17</v>
      </c>
      <c r="E188" s="32">
        <v>1500</v>
      </c>
      <c r="F188" s="88">
        <v>0</v>
      </c>
      <c r="G188" s="37">
        <f t="shared" si="1"/>
        <v>0</v>
      </c>
    </row>
    <row r="189" spans="1:7" ht="12" customHeight="1">
      <c r="A189" s="29"/>
      <c r="B189" s="91"/>
      <c r="C189" s="91"/>
      <c r="D189" s="31" t="s">
        <v>16</v>
      </c>
      <c r="E189" s="88"/>
      <c r="F189" s="88"/>
      <c r="G189" s="37"/>
    </row>
    <row r="190" spans="1:7" ht="12" customHeight="1">
      <c r="A190" s="29"/>
      <c r="B190" s="91"/>
      <c r="C190" s="91"/>
      <c r="D190" s="31" t="s">
        <v>49</v>
      </c>
      <c r="E190" s="88"/>
      <c r="F190" s="88"/>
      <c r="G190" s="37"/>
    </row>
    <row r="191" spans="1:7" ht="12" customHeight="1">
      <c r="A191" s="29"/>
      <c r="B191" s="91"/>
      <c r="C191" s="91"/>
      <c r="D191" s="31"/>
      <c r="E191" s="88"/>
      <c r="F191" s="88"/>
      <c r="G191" s="37"/>
    </row>
    <row r="192" spans="1:7" ht="12" customHeight="1">
      <c r="A192" s="29"/>
      <c r="B192" s="36">
        <v>80104</v>
      </c>
      <c r="C192" s="91"/>
      <c r="D192" s="31" t="s">
        <v>99</v>
      </c>
      <c r="E192" s="32">
        <f>SUM(E193:E194)</f>
        <v>215300</v>
      </c>
      <c r="F192" s="32">
        <f>SUM(F193:F194)</f>
        <v>230000</v>
      </c>
      <c r="G192" s="37">
        <f t="shared" si="1"/>
        <v>1.0682768230376218</v>
      </c>
    </row>
    <row r="193" spans="1:7" ht="12" customHeight="1">
      <c r="A193" s="29"/>
      <c r="B193" s="91"/>
      <c r="C193" s="33">
        <v>830</v>
      </c>
      <c r="D193" s="31" t="s">
        <v>48</v>
      </c>
      <c r="E193" s="32">
        <v>215000</v>
      </c>
      <c r="F193" s="88">
        <v>230000</v>
      </c>
      <c r="G193" s="37">
        <f t="shared" si="1"/>
        <v>1.069767441860465</v>
      </c>
    </row>
    <row r="194" spans="1:7" ht="12" customHeight="1">
      <c r="A194" s="29"/>
      <c r="B194" s="91"/>
      <c r="C194" s="33">
        <v>970</v>
      </c>
      <c r="D194" s="31" t="s">
        <v>53</v>
      </c>
      <c r="E194" s="32">
        <v>300</v>
      </c>
      <c r="F194" s="88">
        <v>0</v>
      </c>
      <c r="G194" s="37">
        <f t="shared" si="1"/>
        <v>0</v>
      </c>
    </row>
    <row r="195" spans="1:7" ht="12" customHeight="1">
      <c r="A195" s="29"/>
      <c r="B195" s="91"/>
      <c r="C195" s="33"/>
      <c r="D195" s="31"/>
      <c r="E195" s="32"/>
      <c r="F195" s="88"/>
      <c r="G195" s="37"/>
    </row>
    <row r="196" spans="1:7" ht="12" customHeight="1">
      <c r="A196" s="29"/>
      <c r="B196" s="36">
        <v>80136</v>
      </c>
      <c r="C196" s="91"/>
      <c r="D196" s="31" t="s">
        <v>70</v>
      </c>
      <c r="E196" s="32">
        <f>SUM(E197,E198)</f>
        <v>70436</v>
      </c>
      <c r="F196" s="32">
        <f>SUM(F197,F198)</f>
        <v>0</v>
      </c>
      <c r="G196" s="37">
        <f t="shared" si="1"/>
        <v>0</v>
      </c>
    </row>
    <row r="197" spans="1:7" ht="12" customHeight="1">
      <c r="A197" s="29"/>
      <c r="B197" s="91"/>
      <c r="C197" s="33">
        <v>970</v>
      </c>
      <c r="D197" s="31" t="s">
        <v>53</v>
      </c>
      <c r="E197" s="32">
        <v>4216</v>
      </c>
      <c r="F197" s="88">
        <v>0</v>
      </c>
      <c r="G197" s="37">
        <f t="shared" si="1"/>
        <v>0</v>
      </c>
    </row>
    <row r="198" spans="1:7" ht="12" customHeight="1">
      <c r="A198" s="29"/>
      <c r="B198" s="91"/>
      <c r="C198" s="34">
        <v>2020</v>
      </c>
      <c r="D198" s="31" t="s">
        <v>108</v>
      </c>
      <c r="E198" s="32">
        <v>66220</v>
      </c>
      <c r="F198" s="88">
        <v>0</v>
      </c>
      <c r="G198" s="37">
        <f t="shared" si="1"/>
        <v>0</v>
      </c>
    </row>
    <row r="199" spans="1:7" ht="12" customHeight="1">
      <c r="A199" s="29"/>
      <c r="B199" s="91"/>
      <c r="C199" s="91"/>
      <c r="D199" s="31" t="s">
        <v>83</v>
      </c>
      <c r="E199" s="88"/>
      <c r="F199" s="88"/>
      <c r="G199" s="37"/>
    </row>
    <row r="200" spans="1:7" ht="12" customHeight="1">
      <c r="A200" s="29"/>
      <c r="B200" s="91"/>
      <c r="C200" s="91"/>
      <c r="D200" s="31" t="s">
        <v>8</v>
      </c>
      <c r="E200" s="88"/>
      <c r="F200" s="88"/>
      <c r="G200" s="37"/>
    </row>
    <row r="201" spans="1:7" ht="12" customHeight="1">
      <c r="A201" s="29"/>
      <c r="B201" s="91"/>
      <c r="C201" s="91"/>
      <c r="D201" s="31"/>
      <c r="E201" s="88"/>
      <c r="F201" s="88"/>
      <c r="G201" s="37"/>
    </row>
    <row r="202" spans="1:7" ht="12" customHeight="1">
      <c r="A202" s="29"/>
      <c r="B202" s="36">
        <v>80195</v>
      </c>
      <c r="C202" s="91"/>
      <c r="D202" s="31" t="s">
        <v>76</v>
      </c>
      <c r="E202" s="32">
        <f>SUM(E203)</f>
        <v>1050</v>
      </c>
      <c r="F202" s="32">
        <f>SUM(F203)</f>
        <v>0</v>
      </c>
      <c r="G202" s="37">
        <f t="shared" si="1"/>
        <v>0</v>
      </c>
    </row>
    <row r="203" spans="1:7" ht="12" customHeight="1">
      <c r="A203" s="29"/>
      <c r="B203" s="91"/>
      <c r="C203" s="34">
        <v>2030</v>
      </c>
      <c r="D203" s="31" t="s">
        <v>1</v>
      </c>
      <c r="E203" s="32">
        <v>1050</v>
      </c>
      <c r="F203" s="88">
        <v>0</v>
      </c>
      <c r="G203" s="37">
        <f t="shared" si="1"/>
        <v>0</v>
      </c>
    </row>
    <row r="204" spans="1:7" ht="12" customHeight="1">
      <c r="A204" s="29"/>
      <c r="B204" s="91"/>
      <c r="C204" s="91"/>
      <c r="D204" s="31" t="s">
        <v>71</v>
      </c>
      <c r="E204" s="88"/>
      <c r="F204" s="88"/>
      <c r="G204" s="37"/>
    </row>
    <row r="205" spans="1:7" ht="12" customHeight="1">
      <c r="A205" s="29"/>
      <c r="B205" s="91"/>
      <c r="C205" s="91"/>
      <c r="D205" s="31"/>
      <c r="E205" s="88"/>
      <c r="F205" s="88"/>
      <c r="G205" s="37"/>
    </row>
    <row r="206" spans="1:7" ht="12" customHeight="1">
      <c r="A206" s="35">
        <v>851</v>
      </c>
      <c r="B206" s="91"/>
      <c r="C206" s="91"/>
      <c r="D206" s="28" t="s">
        <v>12</v>
      </c>
      <c r="E206" s="4">
        <f>SUM(E208)</f>
        <v>135422</v>
      </c>
      <c r="F206" s="4">
        <f>SUM(F208)</f>
        <v>135000</v>
      </c>
      <c r="G206" s="38">
        <f t="shared" si="1"/>
        <v>0.9968838150374385</v>
      </c>
    </row>
    <row r="207" spans="1:7" ht="12" customHeight="1">
      <c r="A207" s="35"/>
      <c r="B207" s="91"/>
      <c r="C207" s="91"/>
      <c r="D207" s="28"/>
      <c r="E207" s="4"/>
      <c r="F207" s="88"/>
      <c r="G207" s="37"/>
    </row>
    <row r="208" spans="1:7" ht="12" customHeight="1">
      <c r="A208" s="29"/>
      <c r="B208" s="36">
        <v>85154</v>
      </c>
      <c r="C208" s="91"/>
      <c r="D208" s="31" t="s">
        <v>65</v>
      </c>
      <c r="E208" s="32">
        <f>SUM(E209)</f>
        <v>135422</v>
      </c>
      <c r="F208" s="32">
        <f>SUM(F209)</f>
        <v>135000</v>
      </c>
      <c r="G208" s="37">
        <f t="shared" si="1"/>
        <v>0.9968838150374385</v>
      </c>
    </row>
    <row r="209" spans="1:7" ht="12" customHeight="1">
      <c r="A209" s="29"/>
      <c r="B209" s="91"/>
      <c r="C209" s="33">
        <v>480</v>
      </c>
      <c r="D209" s="31" t="s">
        <v>64</v>
      </c>
      <c r="E209" s="32">
        <v>135422</v>
      </c>
      <c r="F209" s="88">
        <v>135000</v>
      </c>
      <c r="G209" s="37">
        <f t="shared" si="1"/>
        <v>0.9968838150374385</v>
      </c>
    </row>
    <row r="210" spans="1:7" ht="12" customHeight="1">
      <c r="A210" s="29"/>
      <c r="B210" s="91"/>
      <c r="C210" s="33"/>
      <c r="D210" s="31"/>
      <c r="E210" s="32"/>
      <c r="F210" s="88"/>
      <c r="G210" s="37"/>
    </row>
    <row r="211" spans="1:7" ht="12" customHeight="1">
      <c r="A211" s="35">
        <v>852</v>
      </c>
      <c r="B211" s="91"/>
      <c r="C211" s="91"/>
      <c r="D211" s="28" t="s">
        <v>21</v>
      </c>
      <c r="E211" s="4">
        <f>SUM(E213,E222,E229,E236,E241,E248,E251)</f>
        <v>2604650</v>
      </c>
      <c r="F211" s="4">
        <f>SUM(F213,F222,F229,F236,F241,F248,F251)</f>
        <v>3928000</v>
      </c>
      <c r="G211" s="38">
        <f t="shared" si="1"/>
        <v>1.5080721018179026</v>
      </c>
    </row>
    <row r="212" spans="1:7" ht="12" customHeight="1">
      <c r="A212" s="35"/>
      <c r="B212" s="91"/>
      <c r="C212" s="91"/>
      <c r="D212" s="28"/>
      <c r="E212" s="4"/>
      <c r="F212" s="88"/>
      <c r="G212" s="37"/>
    </row>
    <row r="213" spans="1:7" ht="12" customHeight="1">
      <c r="A213" s="29"/>
      <c r="B213" s="36">
        <v>85212</v>
      </c>
      <c r="C213" s="91"/>
      <c r="D213" s="31" t="s">
        <v>43</v>
      </c>
      <c r="E213" s="32">
        <f>SUM(E215,E218)</f>
        <v>1868454</v>
      </c>
      <c r="F213" s="32">
        <f>SUM(F215,F218)</f>
        <v>3061000</v>
      </c>
      <c r="G213" s="37">
        <f t="shared" si="1"/>
        <v>1.638252801513979</v>
      </c>
    </row>
    <row r="214" spans="1:7" ht="12" customHeight="1">
      <c r="A214" s="29"/>
      <c r="B214" s="91"/>
      <c r="C214" s="91"/>
      <c r="D214" s="31" t="s">
        <v>28</v>
      </c>
      <c r="E214" s="88"/>
      <c r="F214" s="88"/>
      <c r="G214" s="37"/>
    </row>
    <row r="215" spans="1:7" ht="12" customHeight="1">
      <c r="A215" s="29"/>
      <c r="B215" s="91"/>
      <c r="C215" s="34">
        <v>2010</v>
      </c>
      <c r="D215" s="31" t="s">
        <v>84</v>
      </c>
      <c r="E215" s="32">
        <v>1859089</v>
      </c>
      <c r="F215" s="88">
        <v>3061000</v>
      </c>
      <c r="G215" s="37">
        <f t="shared" si="1"/>
        <v>1.646505358269561</v>
      </c>
    </row>
    <row r="216" spans="1:7" ht="12" customHeight="1">
      <c r="A216" s="29"/>
      <c r="B216" s="91"/>
      <c r="C216" s="91"/>
      <c r="D216" s="31" t="s">
        <v>69</v>
      </c>
      <c r="E216" s="88"/>
      <c r="F216" s="88"/>
      <c r="G216" s="37"/>
    </row>
    <row r="217" spans="1:7" ht="12" customHeight="1">
      <c r="A217" s="29"/>
      <c r="B217" s="91"/>
      <c r="C217" s="91"/>
      <c r="D217" s="31" t="s">
        <v>58</v>
      </c>
      <c r="E217" s="88"/>
      <c r="F217" s="88"/>
      <c r="G217" s="37"/>
    </row>
    <row r="218" spans="1:7" ht="12" customHeight="1">
      <c r="A218" s="29"/>
      <c r="B218" s="91"/>
      <c r="C218" s="34">
        <v>6310</v>
      </c>
      <c r="D218" s="31" t="s">
        <v>96</v>
      </c>
      <c r="E218" s="32">
        <v>9365</v>
      </c>
      <c r="F218" s="88">
        <v>0</v>
      </c>
      <c r="G218" s="37">
        <f t="shared" si="1"/>
        <v>0</v>
      </c>
    </row>
    <row r="219" spans="1:7" ht="12" customHeight="1">
      <c r="A219" s="29"/>
      <c r="B219" s="91"/>
      <c r="C219" s="91"/>
      <c r="D219" s="31" t="s">
        <v>82</v>
      </c>
      <c r="E219" s="88"/>
      <c r="F219" s="88"/>
      <c r="G219" s="37"/>
    </row>
    <row r="220" spans="1:7" ht="12" customHeight="1">
      <c r="A220" s="29"/>
      <c r="B220" s="91"/>
      <c r="C220" s="91"/>
      <c r="D220" s="31" t="s">
        <v>57</v>
      </c>
      <c r="E220" s="88"/>
      <c r="F220" s="88"/>
      <c r="G220" s="37"/>
    </row>
    <row r="221" spans="1:7" ht="12" customHeight="1">
      <c r="A221" s="29"/>
      <c r="B221" s="91"/>
      <c r="C221" s="91"/>
      <c r="D221" s="31"/>
      <c r="E221" s="88"/>
      <c r="F221" s="88"/>
      <c r="G221" s="37"/>
    </row>
    <row r="222" spans="1:7" ht="12" customHeight="1">
      <c r="A222" s="29"/>
      <c r="B222" s="36">
        <v>85213</v>
      </c>
      <c r="C222" s="91"/>
      <c r="D222" s="31" t="s">
        <v>55</v>
      </c>
      <c r="E222" s="32">
        <f>SUM(E225)</f>
        <v>24000</v>
      </c>
      <c r="F222" s="32">
        <f>SUM(F225)</f>
        <v>24000</v>
      </c>
      <c r="G222" s="37">
        <f t="shared" si="1"/>
        <v>1</v>
      </c>
    </row>
    <row r="223" spans="1:7" ht="12" customHeight="1">
      <c r="A223" s="29"/>
      <c r="B223" s="91"/>
      <c r="C223" s="91"/>
      <c r="D223" s="31" t="s">
        <v>89</v>
      </c>
      <c r="E223" s="88"/>
      <c r="F223" s="88"/>
      <c r="G223" s="37"/>
    </row>
    <row r="224" spans="1:7" ht="12" customHeight="1">
      <c r="A224" s="29"/>
      <c r="B224" s="91"/>
      <c r="C224" s="91"/>
      <c r="D224" s="31" t="s">
        <v>63</v>
      </c>
      <c r="E224" s="88"/>
      <c r="F224" s="88"/>
      <c r="G224" s="37"/>
    </row>
    <row r="225" spans="1:7" ht="12" customHeight="1">
      <c r="A225" s="29"/>
      <c r="B225" s="91"/>
      <c r="C225" s="34">
        <v>2010</v>
      </c>
      <c r="D225" s="31" t="s">
        <v>84</v>
      </c>
      <c r="E225" s="32">
        <v>24000</v>
      </c>
      <c r="F225" s="88">
        <v>24000</v>
      </c>
      <c r="G225" s="37">
        <f t="shared" si="1"/>
        <v>1</v>
      </c>
    </row>
    <row r="226" spans="1:7" ht="12" customHeight="1">
      <c r="A226" s="29"/>
      <c r="B226" s="91"/>
      <c r="C226" s="91"/>
      <c r="D226" s="31" t="s">
        <v>69</v>
      </c>
      <c r="E226" s="88"/>
      <c r="F226" s="88"/>
      <c r="G226" s="37"/>
    </row>
    <row r="227" spans="1:7" ht="12" customHeight="1">
      <c r="A227" s="29"/>
      <c r="B227" s="91"/>
      <c r="C227" s="91"/>
      <c r="D227" s="31" t="s">
        <v>58</v>
      </c>
      <c r="E227" s="88"/>
      <c r="F227" s="88"/>
      <c r="G227" s="37"/>
    </row>
    <row r="228" spans="1:7" ht="12" customHeight="1">
      <c r="A228" s="29"/>
      <c r="B228" s="91"/>
      <c r="C228" s="91"/>
      <c r="D228" s="31"/>
      <c r="E228" s="88"/>
      <c r="F228" s="88"/>
      <c r="G228" s="37"/>
    </row>
    <row r="229" spans="1:7" ht="12" customHeight="1">
      <c r="A229" s="29"/>
      <c r="B229" s="36">
        <v>85214</v>
      </c>
      <c r="C229" s="91"/>
      <c r="D229" s="31" t="s">
        <v>109</v>
      </c>
      <c r="E229" s="32">
        <f>SUM(E230,E233)</f>
        <v>508281</v>
      </c>
      <c r="F229" s="32">
        <f>SUM(F230,F233)</f>
        <v>687000</v>
      </c>
      <c r="G229" s="37">
        <f>F229/E229</f>
        <v>1.3516145596628637</v>
      </c>
    </row>
    <row r="230" spans="1:7" ht="12" customHeight="1">
      <c r="A230" s="29"/>
      <c r="B230" s="91"/>
      <c r="C230" s="34">
        <v>2010</v>
      </c>
      <c r="D230" s="31" t="s">
        <v>84</v>
      </c>
      <c r="E230" s="32">
        <v>323503</v>
      </c>
      <c r="F230" s="88">
        <v>255000</v>
      </c>
      <c r="G230" s="37">
        <f>F230/E230</f>
        <v>0.7882461677326021</v>
      </c>
    </row>
    <row r="231" spans="1:7" ht="12" customHeight="1">
      <c r="A231" s="29"/>
      <c r="B231" s="91"/>
      <c r="C231" s="91"/>
      <c r="D231" s="31" t="s">
        <v>69</v>
      </c>
      <c r="E231" s="88"/>
      <c r="F231" s="88"/>
      <c r="G231" s="37"/>
    </row>
    <row r="232" spans="1:7" ht="12" customHeight="1">
      <c r="A232" s="29"/>
      <c r="B232" s="91"/>
      <c r="C232" s="91"/>
      <c r="D232" s="31" t="s">
        <v>58</v>
      </c>
      <c r="E232" s="88"/>
      <c r="F232" s="88"/>
      <c r="G232" s="37"/>
    </row>
    <row r="233" spans="1:7" ht="12" customHeight="1">
      <c r="A233" s="29"/>
      <c r="B233" s="91"/>
      <c r="C233" s="34">
        <v>2030</v>
      </c>
      <c r="D233" s="31" t="s">
        <v>1</v>
      </c>
      <c r="E233" s="32">
        <v>184778</v>
      </c>
      <c r="F233" s="88">
        <v>432000</v>
      </c>
      <c r="G233" s="37">
        <f>F233/E233</f>
        <v>2.337940663931853</v>
      </c>
    </row>
    <row r="234" spans="1:7" ht="12" customHeight="1">
      <c r="A234" s="29"/>
      <c r="B234" s="91"/>
      <c r="C234" s="91"/>
      <c r="D234" s="31" t="s">
        <v>71</v>
      </c>
      <c r="E234" s="88"/>
      <c r="F234" s="88"/>
      <c r="G234" s="37"/>
    </row>
    <row r="235" spans="1:7" ht="12" customHeight="1">
      <c r="A235" s="29"/>
      <c r="B235" s="91"/>
      <c r="C235" s="91"/>
      <c r="D235" s="31"/>
      <c r="E235" s="88"/>
      <c r="F235" s="88"/>
      <c r="G235" s="37"/>
    </row>
    <row r="236" spans="1:7" ht="12" customHeight="1">
      <c r="A236" s="29"/>
      <c r="B236" s="36">
        <v>85216</v>
      </c>
      <c r="C236" s="91"/>
      <c r="D236" s="31" t="s">
        <v>88</v>
      </c>
      <c r="E236" s="32">
        <f>SUM(E237)</f>
        <v>11915</v>
      </c>
      <c r="F236" s="32">
        <f>SUM(F237)</f>
        <v>0</v>
      </c>
      <c r="G236" s="37">
        <f>F236/E236</f>
        <v>0</v>
      </c>
    </row>
    <row r="237" spans="1:7" ht="12" customHeight="1">
      <c r="A237" s="29"/>
      <c r="B237" s="91"/>
      <c r="C237" s="34">
        <v>2010</v>
      </c>
      <c r="D237" s="31" t="s">
        <v>84</v>
      </c>
      <c r="E237" s="32">
        <v>11915</v>
      </c>
      <c r="F237" s="88">
        <v>0</v>
      </c>
      <c r="G237" s="37">
        <f>F237/E237</f>
        <v>0</v>
      </c>
    </row>
    <row r="238" spans="1:7" ht="12" customHeight="1">
      <c r="A238" s="29"/>
      <c r="B238" s="91"/>
      <c r="C238" s="91"/>
      <c r="D238" s="31" t="s">
        <v>69</v>
      </c>
      <c r="E238" s="88"/>
      <c r="F238" s="88"/>
      <c r="G238" s="37"/>
    </row>
    <row r="239" spans="1:7" ht="12" customHeight="1">
      <c r="A239" s="29"/>
      <c r="B239" s="91"/>
      <c r="C239" s="91"/>
      <c r="D239" s="31" t="s">
        <v>58</v>
      </c>
      <c r="E239" s="88"/>
      <c r="F239" s="88"/>
      <c r="G239" s="37"/>
    </row>
    <row r="240" spans="1:7" ht="12" customHeight="1">
      <c r="A240" s="29"/>
      <c r="B240" s="91"/>
      <c r="C240" s="91"/>
      <c r="D240" s="31"/>
      <c r="E240" s="88"/>
      <c r="F240" s="88"/>
      <c r="G240" s="37"/>
    </row>
    <row r="241" spans="1:7" ht="12" customHeight="1">
      <c r="A241" s="29"/>
      <c r="B241" s="36">
        <v>85219</v>
      </c>
      <c r="C241" s="91"/>
      <c r="D241" s="31" t="s">
        <v>27</v>
      </c>
      <c r="E241" s="32">
        <f>SUM(E242,E245)</f>
        <v>140000</v>
      </c>
      <c r="F241" s="32">
        <f>SUM(F242,F245)</f>
        <v>142000</v>
      </c>
      <c r="G241" s="37">
        <f>F241/E241</f>
        <v>1.0142857142857142</v>
      </c>
    </row>
    <row r="242" spans="1:7" ht="12" customHeight="1">
      <c r="A242" s="29"/>
      <c r="B242" s="91"/>
      <c r="C242" s="34">
        <v>2010</v>
      </c>
      <c r="D242" s="31" t="s">
        <v>84</v>
      </c>
      <c r="E242" s="32">
        <v>53477</v>
      </c>
      <c r="F242" s="88">
        <v>0</v>
      </c>
      <c r="G242" s="37">
        <f>F242/E242</f>
        <v>0</v>
      </c>
    </row>
    <row r="243" spans="1:7" ht="12" customHeight="1">
      <c r="A243" s="29"/>
      <c r="B243" s="91"/>
      <c r="C243" s="91"/>
      <c r="D243" s="31" t="s">
        <v>69</v>
      </c>
      <c r="E243" s="88"/>
      <c r="F243" s="88"/>
      <c r="G243" s="37"/>
    </row>
    <row r="244" spans="1:7" ht="12" customHeight="1">
      <c r="A244" s="29"/>
      <c r="B244" s="91"/>
      <c r="C244" s="91"/>
      <c r="D244" s="31" t="s">
        <v>58</v>
      </c>
      <c r="E244" s="88"/>
      <c r="F244" s="88"/>
      <c r="G244" s="37"/>
    </row>
    <row r="245" spans="1:7" ht="12" customHeight="1">
      <c r="A245" s="29"/>
      <c r="B245" s="91"/>
      <c r="C245" s="34">
        <v>2030</v>
      </c>
      <c r="D245" s="31" t="s">
        <v>1</v>
      </c>
      <c r="E245" s="32">
        <v>86523</v>
      </c>
      <c r="F245" s="88">
        <v>142000</v>
      </c>
      <c r="G245" s="37">
        <f>F245/E245</f>
        <v>1.6411821134264877</v>
      </c>
    </row>
    <row r="246" spans="1:7" ht="12" customHeight="1">
      <c r="A246" s="29"/>
      <c r="B246" s="91"/>
      <c r="C246" s="91"/>
      <c r="D246" s="31" t="s">
        <v>71</v>
      </c>
      <c r="E246" s="88"/>
      <c r="F246" s="88"/>
      <c r="G246" s="37"/>
    </row>
    <row r="247" spans="1:7" ht="12" customHeight="1">
      <c r="A247" s="29"/>
      <c r="B247" s="91"/>
      <c r="C247" s="91"/>
      <c r="D247" s="31"/>
      <c r="E247" s="88"/>
      <c r="F247" s="88"/>
      <c r="G247" s="37"/>
    </row>
    <row r="248" spans="1:7" ht="12" customHeight="1">
      <c r="A248" s="29"/>
      <c r="B248" s="36">
        <v>85228</v>
      </c>
      <c r="C248" s="91"/>
      <c r="D248" s="31" t="s">
        <v>11</v>
      </c>
      <c r="E248" s="32">
        <f>SUM(E249)</f>
        <v>14000</v>
      </c>
      <c r="F248" s="32">
        <f>SUM(F249)</f>
        <v>14000</v>
      </c>
      <c r="G248" s="37">
        <f>F248/E248</f>
        <v>1</v>
      </c>
    </row>
    <row r="249" spans="1:7" ht="12" customHeight="1">
      <c r="A249" s="29"/>
      <c r="B249" s="91"/>
      <c r="C249" s="33">
        <v>830</v>
      </c>
      <c r="D249" s="31" t="s">
        <v>48</v>
      </c>
      <c r="E249" s="32">
        <v>14000</v>
      </c>
      <c r="F249" s="88">
        <v>14000</v>
      </c>
      <c r="G249" s="37">
        <f>F249/E249</f>
        <v>1</v>
      </c>
    </row>
    <row r="250" spans="1:7" ht="12" customHeight="1">
      <c r="A250" s="29"/>
      <c r="B250" s="91"/>
      <c r="C250" s="33"/>
      <c r="D250" s="31"/>
      <c r="E250" s="32"/>
      <c r="F250" s="88"/>
      <c r="G250" s="37"/>
    </row>
    <row r="251" spans="1:7" ht="12" customHeight="1">
      <c r="A251" s="29"/>
      <c r="B251" s="36">
        <v>85295</v>
      </c>
      <c r="C251" s="91"/>
      <c r="D251" s="31" t="s">
        <v>76</v>
      </c>
      <c r="E251" s="32">
        <f>SUM(E252)</f>
        <v>38000</v>
      </c>
      <c r="F251" s="32">
        <f>SUM(F252)</f>
        <v>0</v>
      </c>
      <c r="G251" s="37">
        <f>F251/E251</f>
        <v>0</v>
      </c>
    </row>
    <row r="252" spans="1:7" ht="12" customHeight="1">
      <c r="A252" s="29"/>
      <c r="B252" s="91"/>
      <c r="C252" s="34">
        <v>2030</v>
      </c>
      <c r="D252" s="31" t="s">
        <v>1</v>
      </c>
      <c r="E252" s="32">
        <v>38000</v>
      </c>
      <c r="F252" s="88">
        <v>0</v>
      </c>
      <c r="G252" s="37">
        <f>F252/E252</f>
        <v>0</v>
      </c>
    </row>
    <row r="253" spans="1:7" ht="12" customHeight="1">
      <c r="A253" s="29"/>
      <c r="B253" s="91"/>
      <c r="C253" s="91"/>
      <c r="D253" s="31" t="s">
        <v>71</v>
      </c>
      <c r="E253" s="88"/>
      <c r="F253" s="88"/>
      <c r="G253" s="37"/>
    </row>
    <row r="254" spans="1:7" ht="12" customHeight="1">
      <c r="A254" s="29"/>
      <c r="B254" s="91"/>
      <c r="C254" s="91"/>
      <c r="D254" s="31"/>
      <c r="E254" s="88"/>
      <c r="F254" s="88"/>
      <c r="G254" s="37"/>
    </row>
    <row r="255" spans="1:7" ht="12" customHeight="1">
      <c r="A255" s="35">
        <v>900</v>
      </c>
      <c r="B255" s="91"/>
      <c r="C255" s="91"/>
      <c r="D255" s="28" t="s">
        <v>80</v>
      </c>
      <c r="E255" s="4">
        <f>SUM(E257,E260,E265,E269)</f>
        <v>77483</v>
      </c>
      <c r="F255" s="4">
        <f>SUM(F257,F260,F265,F269)</f>
        <v>2500</v>
      </c>
      <c r="G255" s="38">
        <f>F255/E255</f>
        <v>0.03226514203115522</v>
      </c>
    </row>
    <row r="256" spans="1:7" ht="12" customHeight="1">
      <c r="A256" s="35"/>
      <c r="B256" s="91"/>
      <c r="C256" s="91"/>
      <c r="D256" s="28"/>
      <c r="E256" s="4"/>
      <c r="F256" s="88"/>
      <c r="G256" s="37"/>
    </row>
    <row r="257" spans="1:7" ht="12" customHeight="1">
      <c r="A257" s="29"/>
      <c r="B257" s="36">
        <v>90002</v>
      </c>
      <c r="C257" s="91"/>
      <c r="D257" s="31" t="s">
        <v>0</v>
      </c>
      <c r="E257" s="32">
        <f>SUM(E258)</f>
        <v>500</v>
      </c>
      <c r="F257" s="32">
        <f>SUM(F258)</f>
        <v>0</v>
      </c>
      <c r="G257" s="37">
        <f>F257/E257</f>
        <v>0</v>
      </c>
    </row>
    <row r="258" spans="1:7" ht="12" customHeight="1">
      <c r="A258" s="29"/>
      <c r="B258" s="91"/>
      <c r="C258" s="33">
        <v>570</v>
      </c>
      <c r="D258" s="31" t="s">
        <v>95</v>
      </c>
      <c r="E258" s="32">
        <v>500</v>
      </c>
      <c r="F258" s="88">
        <v>0</v>
      </c>
      <c r="G258" s="37">
        <f>F258/E258</f>
        <v>0</v>
      </c>
    </row>
    <row r="259" spans="1:7" ht="12" customHeight="1">
      <c r="A259" s="29"/>
      <c r="B259" s="91"/>
      <c r="C259" s="33"/>
      <c r="D259" s="31"/>
      <c r="E259" s="32"/>
      <c r="F259" s="88"/>
      <c r="G259" s="37"/>
    </row>
    <row r="260" spans="1:7" ht="12" customHeight="1">
      <c r="A260" s="29"/>
      <c r="B260" s="36">
        <v>90015</v>
      </c>
      <c r="C260" s="91"/>
      <c r="D260" s="31" t="s">
        <v>38</v>
      </c>
      <c r="E260" s="32">
        <f>SUM(E261)</f>
        <v>74383</v>
      </c>
      <c r="F260" s="32">
        <f>SUM(F261)</f>
        <v>0</v>
      </c>
      <c r="G260" s="37">
        <f>F260/E260</f>
        <v>0</v>
      </c>
    </row>
    <row r="261" spans="1:7" ht="12" customHeight="1">
      <c r="A261" s="29"/>
      <c r="B261" s="91"/>
      <c r="C261" s="34">
        <v>2010</v>
      </c>
      <c r="D261" s="31" t="s">
        <v>84</v>
      </c>
      <c r="E261" s="32">
        <v>74383</v>
      </c>
      <c r="F261" s="88">
        <v>0</v>
      </c>
      <c r="G261" s="37">
        <f>F261/E261</f>
        <v>0</v>
      </c>
    </row>
    <row r="262" spans="1:7" ht="12" customHeight="1">
      <c r="A262" s="29"/>
      <c r="B262" s="91"/>
      <c r="C262" s="91"/>
      <c r="D262" s="31" t="s">
        <v>69</v>
      </c>
      <c r="E262" s="88"/>
      <c r="F262" s="88"/>
      <c r="G262" s="37"/>
    </row>
    <row r="263" spans="1:7" ht="12" customHeight="1">
      <c r="A263" s="29"/>
      <c r="B263" s="91"/>
      <c r="C263" s="91"/>
      <c r="D263" s="31" t="s">
        <v>58</v>
      </c>
      <c r="E263" s="88"/>
      <c r="F263" s="88"/>
      <c r="G263" s="37"/>
    </row>
    <row r="264" spans="1:7" ht="12" customHeight="1">
      <c r="A264" s="29"/>
      <c r="B264" s="91"/>
      <c r="C264" s="91"/>
      <c r="D264" s="31"/>
      <c r="E264" s="88"/>
      <c r="F264" s="88"/>
      <c r="G264" s="37"/>
    </row>
    <row r="265" spans="1:7" ht="12" customHeight="1">
      <c r="A265" s="29"/>
      <c r="B265" s="36">
        <v>90020</v>
      </c>
      <c r="C265" s="91"/>
      <c r="D265" s="31" t="s">
        <v>20</v>
      </c>
      <c r="E265" s="32">
        <f>SUM(E267)</f>
        <v>2500</v>
      </c>
      <c r="F265" s="32">
        <f>SUM(F267)</f>
        <v>2500</v>
      </c>
      <c r="G265" s="37">
        <f>F265/E265</f>
        <v>1</v>
      </c>
    </row>
    <row r="266" spans="1:7" ht="12" customHeight="1">
      <c r="A266" s="29"/>
      <c r="B266" s="91"/>
      <c r="C266" s="91"/>
      <c r="D266" s="31" t="s">
        <v>19</v>
      </c>
      <c r="E266" s="88"/>
      <c r="F266" s="88"/>
      <c r="G266" s="37"/>
    </row>
    <row r="267" spans="1:7" ht="12" customHeight="1">
      <c r="A267" s="29"/>
      <c r="B267" s="91"/>
      <c r="C267" s="33">
        <v>400</v>
      </c>
      <c r="D267" s="31" t="s">
        <v>26</v>
      </c>
      <c r="E267" s="32">
        <v>2500</v>
      </c>
      <c r="F267" s="88">
        <v>2500</v>
      </c>
      <c r="G267" s="37">
        <f>F267/E267</f>
        <v>1</v>
      </c>
    </row>
    <row r="268" spans="1:7" ht="12" customHeight="1">
      <c r="A268" s="29"/>
      <c r="B268" s="91"/>
      <c r="C268" s="33"/>
      <c r="D268" s="31"/>
      <c r="E268" s="32"/>
      <c r="F268" s="88"/>
      <c r="G268" s="37"/>
    </row>
    <row r="269" spans="1:7" ht="12" customHeight="1">
      <c r="A269" s="29"/>
      <c r="B269" s="36">
        <v>90095</v>
      </c>
      <c r="C269" s="91"/>
      <c r="D269" s="31" t="s">
        <v>76</v>
      </c>
      <c r="E269" s="32">
        <f>SUM(E270)</f>
        <v>100</v>
      </c>
      <c r="F269" s="32">
        <f>SUM(F270)</f>
        <v>0</v>
      </c>
      <c r="G269" s="37">
        <f>F269/E269</f>
        <v>0</v>
      </c>
    </row>
    <row r="270" spans="1:7" ht="12" customHeight="1">
      <c r="A270" s="29"/>
      <c r="B270" s="91"/>
      <c r="C270" s="33">
        <v>840</v>
      </c>
      <c r="D270" s="31" t="s">
        <v>18</v>
      </c>
      <c r="E270" s="32">
        <v>100</v>
      </c>
      <c r="F270" s="88">
        <v>0</v>
      </c>
      <c r="G270" s="37">
        <f>F270/E270</f>
        <v>0</v>
      </c>
    </row>
    <row r="271" spans="1:7" ht="12" customHeight="1">
      <c r="A271" s="29"/>
      <c r="B271" s="91"/>
      <c r="C271" s="33"/>
      <c r="D271" s="31"/>
      <c r="E271" s="32"/>
      <c r="F271" s="88"/>
      <c r="G271" s="37"/>
    </row>
    <row r="272" spans="1:7" ht="12" customHeight="1">
      <c r="A272" s="35">
        <v>921</v>
      </c>
      <c r="B272" s="91"/>
      <c r="C272" s="91"/>
      <c r="D272" s="28" t="s">
        <v>5</v>
      </c>
      <c r="E272" s="4">
        <f>SUM(E274,E279)</f>
        <v>21700</v>
      </c>
      <c r="F272" s="4">
        <f>SUM(F274,F279)</f>
        <v>0</v>
      </c>
      <c r="G272" s="38">
        <f>F272/E272</f>
        <v>0</v>
      </c>
    </row>
    <row r="273" spans="1:7" ht="12" customHeight="1">
      <c r="A273" s="35"/>
      <c r="B273" s="91"/>
      <c r="C273" s="91"/>
      <c r="D273" s="28"/>
      <c r="E273" s="4"/>
      <c r="F273" s="88"/>
      <c r="G273" s="37"/>
    </row>
    <row r="274" spans="1:7" ht="12" customHeight="1">
      <c r="A274" s="29"/>
      <c r="B274" s="36">
        <v>92105</v>
      </c>
      <c r="C274" s="91"/>
      <c r="D274" s="31" t="s">
        <v>10</v>
      </c>
      <c r="E274" s="32">
        <f>SUM(E275)</f>
        <v>2000</v>
      </c>
      <c r="F274" s="32">
        <f>SUM(F275)</f>
        <v>0</v>
      </c>
      <c r="G274" s="37">
        <f>F274/E274</f>
        <v>0</v>
      </c>
    </row>
    <row r="275" spans="1:7" ht="12" customHeight="1">
      <c r="A275" s="29"/>
      <c r="B275" s="91"/>
      <c r="C275" s="34">
        <v>2700</v>
      </c>
      <c r="D275" s="31" t="s">
        <v>17</v>
      </c>
      <c r="E275" s="32">
        <v>2000</v>
      </c>
      <c r="F275" s="88">
        <v>0</v>
      </c>
      <c r="G275" s="37">
        <f>F275/E275</f>
        <v>0</v>
      </c>
    </row>
    <row r="276" spans="1:7" ht="12" customHeight="1">
      <c r="A276" s="29"/>
      <c r="B276" s="91"/>
      <c r="C276" s="91"/>
      <c r="D276" s="31" t="s">
        <v>16</v>
      </c>
      <c r="E276" s="88"/>
      <c r="F276" s="88"/>
      <c r="G276" s="37"/>
    </row>
    <row r="277" spans="1:7" ht="12" customHeight="1">
      <c r="A277" s="29"/>
      <c r="B277" s="91"/>
      <c r="C277" s="91"/>
      <c r="D277" s="31" t="s">
        <v>49</v>
      </c>
      <c r="E277" s="88"/>
      <c r="F277" s="88"/>
      <c r="G277" s="37"/>
    </row>
    <row r="278" spans="1:7" ht="12" customHeight="1">
      <c r="A278" s="29"/>
      <c r="B278" s="91"/>
      <c r="C278" s="91"/>
      <c r="D278" s="31"/>
      <c r="E278" s="88"/>
      <c r="F278" s="88"/>
      <c r="G278" s="37"/>
    </row>
    <row r="279" spans="1:7" ht="12" customHeight="1">
      <c r="A279" s="29"/>
      <c r="B279" s="91">
        <v>92116</v>
      </c>
      <c r="C279" s="91"/>
      <c r="D279" s="31" t="s">
        <v>152</v>
      </c>
      <c r="E279" s="88">
        <f>SUM(E280,E283)</f>
        <v>19700</v>
      </c>
      <c r="F279" s="88">
        <f>SUM(F280,F283)</f>
        <v>0</v>
      </c>
      <c r="G279" s="37">
        <f>F279/E279</f>
        <v>0</v>
      </c>
    </row>
    <row r="280" spans="1:7" ht="12" customHeight="1">
      <c r="A280" s="29"/>
      <c r="B280" s="91"/>
      <c r="C280" s="91">
        <v>2020</v>
      </c>
      <c r="D280" s="31" t="s">
        <v>108</v>
      </c>
      <c r="E280" s="88">
        <v>3700</v>
      </c>
      <c r="F280" s="88">
        <v>0</v>
      </c>
      <c r="G280" s="37">
        <f>F280/E280</f>
        <v>0</v>
      </c>
    </row>
    <row r="281" spans="1:7" ht="12" customHeight="1">
      <c r="A281" s="29"/>
      <c r="B281" s="91"/>
      <c r="C281" s="91"/>
      <c r="D281" s="31" t="s">
        <v>83</v>
      </c>
      <c r="E281" s="88"/>
      <c r="F281" s="88"/>
      <c r="G281" s="37"/>
    </row>
    <row r="282" spans="1:7" ht="12" customHeight="1">
      <c r="A282" s="29"/>
      <c r="B282" s="91"/>
      <c r="C282" s="91"/>
      <c r="D282" s="31" t="s">
        <v>8</v>
      </c>
      <c r="E282" s="88"/>
      <c r="F282" s="88"/>
      <c r="G282" s="37"/>
    </row>
    <row r="283" spans="1:7" ht="12" customHeight="1">
      <c r="A283" s="29"/>
      <c r="B283" s="91"/>
      <c r="C283" s="91">
        <v>2320</v>
      </c>
      <c r="D283" s="31" t="s">
        <v>234</v>
      </c>
      <c r="E283" s="88">
        <v>16000</v>
      </c>
      <c r="F283" s="88">
        <v>0</v>
      </c>
      <c r="G283" s="37">
        <f>F283/E283</f>
        <v>0</v>
      </c>
    </row>
    <row r="284" spans="1:7" ht="12" customHeight="1">
      <c r="A284" s="29"/>
      <c r="B284" s="91"/>
      <c r="C284" s="91"/>
      <c r="D284" s="31" t="s">
        <v>235</v>
      </c>
      <c r="E284" s="88"/>
      <c r="F284" s="88"/>
      <c r="G284" s="37"/>
    </row>
    <row r="285" spans="1:7" ht="12" customHeight="1">
      <c r="A285" s="29"/>
      <c r="B285" s="91"/>
      <c r="C285" s="91"/>
      <c r="D285" s="31"/>
      <c r="E285" s="88"/>
      <c r="F285" s="88"/>
      <c r="G285" s="37"/>
    </row>
    <row r="286" spans="1:7" ht="12" customHeight="1">
      <c r="A286" s="35">
        <v>926</v>
      </c>
      <c r="B286" s="91"/>
      <c r="C286" s="91"/>
      <c r="D286" s="28" t="s">
        <v>116</v>
      </c>
      <c r="E286" s="4">
        <f>SUM(E288)</f>
        <v>150000</v>
      </c>
      <c r="F286" s="4">
        <f>SUM(F288)</f>
        <v>550000</v>
      </c>
      <c r="G286" s="38">
        <f>F286/E286</f>
        <v>3.6666666666666665</v>
      </c>
    </row>
    <row r="287" spans="1:7" ht="12" customHeight="1">
      <c r="A287" s="35"/>
      <c r="B287" s="91"/>
      <c r="C287" s="91"/>
      <c r="D287" s="28"/>
      <c r="E287" s="4"/>
      <c r="F287" s="88"/>
      <c r="G287" s="37"/>
    </row>
    <row r="288" spans="1:7" ht="12" customHeight="1">
      <c r="A288" s="29"/>
      <c r="B288" s="36">
        <v>92601</v>
      </c>
      <c r="C288" s="91"/>
      <c r="D288" s="31" t="s">
        <v>117</v>
      </c>
      <c r="E288" s="32">
        <f>SUM(E289)</f>
        <v>150000</v>
      </c>
      <c r="F288" s="32">
        <f>SUM(F289)</f>
        <v>550000</v>
      </c>
      <c r="G288" s="37">
        <f>F288/E288</f>
        <v>3.6666666666666665</v>
      </c>
    </row>
    <row r="289" spans="1:7" ht="12" customHeight="1">
      <c r="A289" s="29"/>
      <c r="B289" s="91"/>
      <c r="C289" s="34">
        <v>6090</v>
      </c>
      <c r="D289" s="31" t="s">
        <v>118</v>
      </c>
      <c r="E289" s="32">
        <v>150000</v>
      </c>
      <c r="F289" s="88">
        <v>550000</v>
      </c>
      <c r="G289" s="37">
        <f>F289/E289</f>
        <v>3.6666666666666665</v>
      </c>
    </row>
    <row r="290" spans="1:7" ht="12" customHeight="1">
      <c r="A290" s="29"/>
      <c r="B290" s="91"/>
      <c r="C290" s="91"/>
      <c r="D290" s="31" t="s">
        <v>119</v>
      </c>
      <c r="E290" s="88"/>
      <c r="F290" s="88"/>
      <c r="G290" s="37"/>
    </row>
    <row r="291" spans="1:7" ht="12" customHeight="1">
      <c r="A291" s="29"/>
      <c r="B291" s="91"/>
      <c r="C291" s="91"/>
      <c r="D291" s="31"/>
      <c r="E291" s="88"/>
      <c r="F291" s="88"/>
      <c r="G291" s="37"/>
    </row>
    <row r="292" spans="1:7" ht="12" customHeight="1">
      <c r="A292" s="29"/>
      <c r="B292" s="91"/>
      <c r="C292" s="91"/>
      <c r="D292" s="31"/>
      <c r="E292" s="88"/>
      <c r="F292" s="88"/>
      <c r="G292" s="37"/>
    </row>
    <row r="293" spans="1:7" ht="12" customHeight="1" thickBot="1">
      <c r="A293" s="97" t="s">
        <v>87</v>
      </c>
      <c r="B293" s="98"/>
      <c r="C293" s="98"/>
      <c r="D293" s="98"/>
      <c r="E293" s="25">
        <f>SUM(E286,E272,E255,E211,E206,E179,E158,E105,E91,E77,E62,E39,E28,E7)</f>
        <v>20303970.87</v>
      </c>
      <c r="F293" s="25">
        <f>SUM(F286,F272,F255,F211,F206,F179,F158,F105,F91,F77,F62,F39,F28,F7)</f>
        <v>21534494</v>
      </c>
      <c r="G293" s="39">
        <f>F293/E293</f>
        <v>1.0606050480410287</v>
      </c>
    </row>
    <row r="294" spans="1:2" ht="12" customHeight="1" thickTop="1">
      <c r="A294" s="3"/>
      <c r="B294" s="93"/>
    </row>
  </sheetData>
  <mergeCells count="1">
    <mergeCell ref="A293:D293"/>
  </mergeCells>
  <printOptions/>
  <pageMargins left="0.3937007874015748" right="0.3937007874015748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"/>
  <sheetViews>
    <sheetView showGridLines="0" workbookViewId="0" topLeftCell="A1">
      <selection activeCell="E121" sqref="E121"/>
    </sheetView>
  </sheetViews>
  <sheetFormatPr defaultColWidth="9.140625" defaultRowHeight="12.75"/>
  <cols>
    <col min="1" max="1" width="5.00390625" style="44" bestFit="1" customWidth="1"/>
    <col min="2" max="2" width="7.57421875" style="44" bestFit="1" customWidth="1"/>
    <col min="3" max="3" width="46.00390625" style="0" customWidth="1"/>
    <col min="4" max="4" width="14.28125" style="17" customWidth="1"/>
    <col min="5" max="5" width="14.28125" style="18" customWidth="1"/>
    <col min="6" max="6" width="8.00390625" style="5" customWidth="1"/>
    <col min="7" max="7" width="9.140625" style="5" customWidth="1"/>
  </cols>
  <sheetData>
    <row r="1" spans="1:6" ht="14.25" customHeight="1">
      <c r="A1" s="67" t="s">
        <v>155</v>
      </c>
      <c r="E1" s="68" t="s">
        <v>164</v>
      </c>
      <c r="F1" s="69"/>
    </row>
    <row r="2" spans="5:6" ht="17.25" customHeight="1">
      <c r="E2" s="68" t="s">
        <v>157</v>
      </c>
      <c r="F2" s="69"/>
    </row>
    <row r="3" spans="5:6" ht="12.75">
      <c r="E3" s="68" t="s">
        <v>165</v>
      </c>
      <c r="F3" s="69"/>
    </row>
    <row r="4" spans="5:6" ht="12.75">
      <c r="E4" s="68" t="s">
        <v>159</v>
      </c>
      <c r="F4" s="69"/>
    </row>
    <row r="5" ht="9" customHeight="1" thickBot="1"/>
    <row r="6" spans="1:7" ht="21.75" thickTop="1">
      <c r="A6" s="7" t="s">
        <v>37</v>
      </c>
      <c r="B6" s="47" t="s">
        <v>98</v>
      </c>
      <c r="C6" s="8" t="s">
        <v>36</v>
      </c>
      <c r="D6" s="9" t="s">
        <v>115</v>
      </c>
      <c r="E6" s="52" t="s">
        <v>120</v>
      </c>
      <c r="F6" s="57" t="s">
        <v>162</v>
      </c>
      <c r="G6" s="6"/>
    </row>
    <row r="7" spans="1:7" ht="12.75">
      <c r="A7" s="64">
        <v>10</v>
      </c>
      <c r="B7" s="48"/>
      <c r="C7" s="10" t="s">
        <v>86</v>
      </c>
      <c r="D7" s="11">
        <f>SUM(D9,D12,D15,D18)</f>
        <v>36541</v>
      </c>
      <c r="E7" s="11">
        <f>SUM(E9,E12,E15,E18)</f>
        <v>27300</v>
      </c>
      <c r="F7" s="58">
        <f>E7/D7</f>
        <v>0.7471059905311841</v>
      </c>
      <c r="G7" s="6"/>
    </row>
    <row r="8" spans="1:7" ht="12.75">
      <c r="A8" s="64"/>
      <c r="B8" s="48"/>
      <c r="C8" s="10"/>
      <c r="D8" s="11"/>
      <c r="E8" s="53"/>
      <c r="F8" s="59"/>
      <c r="G8" s="6"/>
    </row>
    <row r="9" spans="1:7" ht="12.75">
      <c r="A9" s="40"/>
      <c r="B9" s="49">
        <v>1006</v>
      </c>
      <c r="C9" s="12" t="s">
        <v>122</v>
      </c>
      <c r="D9" s="13">
        <f>SUM(D10)</f>
        <v>2125</v>
      </c>
      <c r="E9" s="13">
        <f>SUM(E10)</f>
        <v>2500</v>
      </c>
      <c r="F9" s="59">
        <f aca="true" t="shared" si="0" ref="F9:F71">E9/D9</f>
        <v>1.1764705882352942</v>
      </c>
      <c r="G9" s="6"/>
    </row>
    <row r="10" spans="1:7" ht="12.75">
      <c r="A10" s="40"/>
      <c r="B10" s="48"/>
      <c r="C10" s="12" t="s">
        <v>123</v>
      </c>
      <c r="D10" s="13">
        <v>2125</v>
      </c>
      <c r="E10" s="53">
        <v>2500</v>
      </c>
      <c r="F10" s="59">
        <f t="shared" si="0"/>
        <v>1.1764705882352942</v>
      </c>
      <c r="G10" s="6"/>
    </row>
    <row r="11" spans="1:7" ht="12.75">
      <c r="A11" s="40"/>
      <c r="B11" s="48"/>
      <c r="C11" s="12"/>
      <c r="D11" s="13"/>
      <c r="E11" s="53"/>
      <c r="F11" s="59"/>
      <c r="G11" s="6"/>
    </row>
    <row r="12" spans="1:7" ht="12.75">
      <c r="A12" s="40"/>
      <c r="B12" s="49">
        <v>1009</v>
      </c>
      <c r="C12" s="12" t="s">
        <v>124</v>
      </c>
      <c r="D12" s="13">
        <f>SUM(D13)</f>
        <v>5000</v>
      </c>
      <c r="E12" s="13">
        <f>SUM(E13)</f>
        <v>0</v>
      </c>
      <c r="F12" s="59">
        <f t="shared" si="0"/>
        <v>0</v>
      </c>
      <c r="G12" s="6"/>
    </row>
    <row r="13" spans="1:8" ht="12.75">
      <c r="A13" s="40"/>
      <c r="B13" s="48"/>
      <c r="C13" s="12" t="s">
        <v>123</v>
      </c>
      <c r="D13" s="13">
        <v>5000</v>
      </c>
      <c r="E13" s="53">
        <v>0</v>
      </c>
      <c r="F13" s="59">
        <f t="shared" si="0"/>
        <v>0</v>
      </c>
      <c r="G13" s="6"/>
      <c r="H13" s="56"/>
    </row>
    <row r="14" spans="1:7" ht="12.75">
      <c r="A14" s="40"/>
      <c r="B14" s="48"/>
      <c r="C14" s="12"/>
      <c r="D14" s="13"/>
      <c r="E14" s="53"/>
      <c r="F14" s="59"/>
      <c r="G14" s="6"/>
    </row>
    <row r="15" spans="1:7" ht="12.75">
      <c r="A15" s="40"/>
      <c r="B15" s="49">
        <v>1030</v>
      </c>
      <c r="C15" s="12" t="s">
        <v>125</v>
      </c>
      <c r="D15" s="13">
        <f>SUM(D16)</f>
        <v>13336</v>
      </c>
      <c r="E15" s="13">
        <f>SUM(E16)</f>
        <v>12800</v>
      </c>
      <c r="F15" s="59">
        <f t="shared" si="0"/>
        <v>0.9598080383923215</v>
      </c>
      <c r="G15" s="6"/>
    </row>
    <row r="16" spans="1:7" ht="12.75">
      <c r="A16" s="40"/>
      <c r="B16" s="48"/>
      <c r="C16" s="12" t="s">
        <v>123</v>
      </c>
      <c r="D16" s="13">
        <v>13336</v>
      </c>
      <c r="E16" s="53">
        <v>12800</v>
      </c>
      <c r="F16" s="59">
        <f t="shared" si="0"/>
        <v>0.9598080383923215</v>
      </c>
      <c r="G16" s="6"/>
    </row>
    <row r="17" spans="1:7" ht="12.75">
      <c r="A17" s="40"/>
      <c r="B17" s="48"/>
      <c r="C17" s="12"/>
      <c r="D17" s="13"/>
      <c r="E17" s="53"/>
      <c r="F17" s="59"/>
      <c r="G17" s="6"/>
    </row>
    <row r="18" spans="1:7" ht="12.75">
      <c r="A18" s="40"/>
      <c r="B18" s="49">
        <v>1095</v>
      </c>
      <c r="C18" s="12" t="s">
        <v>76</v>
      </c>
      <c r="D18" s="13">
        <f>SUM(D19:D20)</f>
        <v>16080</v>
      </c>
      <c r="E18" s="13">
        <f>SUM(E19:E20)</f>
        <v>12000</v>
      </c>
      <c r="F18" s="59">
        <f t="shared" si="0"/>
        <v>0.746268656716418</v>
      </c>
      <c r="G18" s="6"/>
    </row>
    <row r="19" spans="1:7" ht="12.75">
      <c r="A19" s="40"/>
      <c r="B19" s="48"/>
      <c r="C19" s="12" t="s">
        <v>123</v>
      </c>
      <c r="D19" s="13">
        <v>6400</v>
      </c>
      <c r="E19" s="53">
        <v>12000</v>
      </c>
      <c r="F19" s="59">
        <f t="shared" si="0"/>
        <v>1.875</v>
      </c>
      <c r="G19" s="6"/>
    </row>
    <row r="20" spans="1:7" ht="12.75">
      <c r="A20" s="40"/>
      <c r="B20" s="48"/>
      <c r="C20" s="12" t="s">
        <v>126</v>
      </c>
      <c r="D20" s="13">
        <v>9680</v>
      </c>
      <c r="E20" s="53">
        <v>0</v>
      </c>
      <c r="F20" s="59">
        <f t="shared" si="0"/>
        <v>0</v>
      </c>
      <c r="G20" s="6"/>
    </row>
    <row r="21" spans="1:7" ht="12.75">
      <c r="A21" s="40"/>
      <c r="B21" s="48"/>
      <c r="C21" s="12"/>
      <c r="D21" s="13"/>
      <c r="E21" s="53"/>
      <c r="F21" s="59"/>
      <c r="G21" s="6"/>
    </row>
    <row r="22" spans="1:7" ht="12.75">
      <c r="A22" s="65">
        <v>600</v>
      </c>
      <c r="B22" s="48"/>
      <c r="C22" s="10" t="s">
        <v>127</v>
      </c>
      <c r="D22" s="11">
        <f>SUM(D24,D28)</f>
        <v>381251</v>
      </c>
      <c r="E22" s="11">
        <f>SUM(E24,E28)</f>
        <v>186500</v>
      </c>
      <c r="F22" s="58">
        <f t="shared" si="0"/>
        <v>0.489179044776276</v>
      </c>
      <c r="G22" s="6"/>
    </row>
    <row r="23" spans="1:7" ht="12.75">
      <c r="A23" s="65"/>
      <c r="B23" s="48"/>
      <c r="C23" s="10"/>
      <c r="D23" s="11"/>
      <c r="E23" s="53"/>
      <c r="F23" s="59"/>
      <c r="G23" s="6"/>
    </row>
    <row r="24" spans="1:7" ht="12.75">
      <c r="A24" s="40"/>
      <c r="B24" s="50">
        <v>60016</v>
      </c>
      <c r="C24" s="12" t="s">
        <v>128</v>
      </c>
      <c r="D24" s="13">
        <f>SUM(D25:D26)</f>
        <v>85000</v>
      </c>
      <c r="E24" s="13">
        <f>SUM(E25:E26)</f>
        <v>137000</v>
      </c>
      <c r="F24" s="59">
        <f t="shared" si="0"/>
        <v>1.611764705882353</v>
      </c>
      <c r="G24" s="6"/>
    </row>
    <row r="25" spans="1:7" ht="12.75">
      <c r="A25" s="40"/>
      <c r="B25" s="48"/>
      <c r="C25" s="12" t="s">
        <v>123</v>
      </c>
      <c r="D25" s="13">
        <v>55500</v>
      </c>
      <c r="E25" s="53">
        <v>117000</v>
      </c>
      <c r="F25" s="59">
        <f t="shared" si="0"/>
        <v>2.108108108108108</v>
      </c>
      <c r="G25" s="6"/>
    </row>
    <row r="26" spans="1:7" ht="12.75">
      <c r="A26" s="40"/>
      <c r="B26" s="48"/>
      <c r="C26" s="12" t="s">
        <v>126</v>
      </c>
      <c r="D26" s="13">
        <v>29500</v>
      </c>
      <c r="E26" s="53">
        <v>20000</v>
      </c>
      <c r="F26" s="59">
        <f t="shared" si="0"/>
        <v>0.6779661016949152</v>
      </c>
      <c r="G26" s="6"/>
    </row>
    <row r="27" spans="1:7" ht="12.75">
      <c r="A27" s="40"/>
      <c r="B27" s="48"/>
      <c r="C27" s="12"/>
      <c r="D27" s="13"/>
      <c r="E27" s="53"/>
      <c r="F27" s="59"/>
      <c r="G27" s="6"/>
    </row>
    <row r="28" spans="1:7" ht="12.75">
      <c r="A28" s="40"/>
      <c r="B28" s="50">
        <v>60017</v>
      </c>
      <c r="C28" s="12" t="s">
        <v>129</v>
      </c>
      <c r="D28" s="13">
        <f>SUM(D29:D30)</f>
        <v>296251</v>
      </c>
      <c r="E28" s="13">
        <f>SUM(E29:E30)</f>
        <v>49500</v>
      </c>
      <c r="F28" s="59">
        <f t="shared" si="0"/>
        <v>0.167088043584663</v>
      </c>
      <c r="G28" s="6"/>
    </row>
    <row r="29" spans="1:7" ht="12.75">
      <c r="A29" s="40"/>
      <c r="B29" s="48"/>
      <c r="C29" s="12" t="s">
        <v>123</v>
      </c>
      <c r="D29" s="13">
        <v>152778</v>
      </c>
      <c r="E29" s="53">
        <v>49500</v>
      </c>
      <c r="F29" s="59">
        <f t="shared" si="0"/>
        <v>0.32399952872795823</v>
      </c>
      <c r="G29" s="6"/>
    </row>
    <row r="30" spans="1:7" ht="12.75">
      <c r="A30" s="40"/>
      <c r="B30" s="48"/>
      <c r="C30" s="12" t="s">
        <v>126</v>
      </c>
      <c r="D30" s="13">
        <v>143473</v>
      </c>
      <c r="E30" s="53">
        <v>0</v>
      </c>
      <c r="F30" s="59">
        <f t="shared" si="0"/>
        <v>0</v>
      </c>
      <c r="G30" s="6"/>
    </row>
    <row r="31" spans="1:7" ht="12.75">
      <c r="A31" s="40"/>
      <c r="B31" s="48"/>
      <c r="C31" s="12"/>
      <c r="D31" s="13"/>
      <c r="E31" s="53"/>
      <c r="F31" s="59"/>
      <c r="G31" s="6"/>
    </row>
    <row r="32" spans="1:7" ht="12.75">
      <c r="A32" s="65">
        <v>630</v>
      </c>
      <c r="B32" s="48"/>
      <c r="C32" s="10" t="s">
        <v>97</v>
      </c>
      <c r="D32" s="11">
        <f>SUM(D34,D37)</f>
        <v>167258</v>
      </c>
      <c r="E32" s="54">
        <f>E34+E37</f>
        <v>71684</v>
      </c>
      <c r="F32" s="58">
        <f t="shared" si="0"/>
        <v>0.42858338614595415</v>
      </c>
      <c r="G32" s="6"/>
    </row>
    <row r="33" spans="1:7" ht="12.75">
      <c r="A33" s="65"/>
      <c r="B33" s="48"/>
      <c r="C33" s="10"/>
      <c r="D33" s="11"/>
      <c r="E33" s="53"/>
      <c r="F33" s="59"/>
      <c r="G33" s="6"/>
    </row>
    <row r="34" spans="1:7" ht="12.75">
      <c r="A34" s="40"/>
      <c r="B34" s="50">
        <v>63001</v>
      </c>
      <c r="C34" s="12" t="s">
        <v>33</v>
      </c>
      <c r="D34" s="13">
        <f>SUM(D35)</f>
        <v>94458</v>
      </c>
      <c r="E34" s="53">
        <f>E35</f>
        <v>21684</v>
      </c>
      <c r="F34" s="59">
        <f t="shared" si="0"/>
        <v>0.2295623451692816</v>
      </c>
      <c r="G34" s="6"/>
    </row>
    <row r="35" spans="1:7" ht="12.75">
      <c r="A35" s="40"/>
      <c r="B35" s="48"/>
      <c r="C35" s="12" t="s">
        <v>123</v>
      </c>
      <c r="D35" s="13">
        <v>94458</v>
      </c>
      <c r="E35" s="53">
        <v>21684</v>
      </c>
      <c r="F35" s="59">
        <f t="shared" si="0"/>
        <v>0.2295623451692816</v>
      </c>
      <c r="G35" s="6"/>
    </row>
    <row r="36" spans="1:7" ht="12.75">
      <c r="A36" s="40"/>
      <c r="B36" s="48"/>
      <c r="C36" s="12"/>
      <c r="D36" s="13"/>
      <c r="E36" s="53"/>
      <c r="F36" s="59"/>
      <c r="G36" s="6"/>
    </row>
    <row r="37" spans="1:7" ht="12.75">
      <c r="A37" s="40"/>
      <c r="B37" s="50">
        <v>63095</v>
      </c>
      <c r="C37" s="12" t="s">
        <v>76</v>
      </c>
      <c r="D37" s="13">
        <f>SUM(D38)</f>
        <v>72800</v>
      </c>
      <c r="E37" s="53">
        <f>E38</f>
        <v>50000</v>
      </c>
      <c r="F37" s="59">
        <f t="shared" si="0"/>
        <v>0.6868131868131868</v>
      </c>
      <c r="G37" s="6"/>
    </row>
    <row r="38" spans="1:7" ht="12.75">
      <c r="A38" s="40"/>
      <c r="B38" s="48"/>
      <c r="C38" s="12" t="s">
        <v>123</v>
      </c>
      <c r="D38" s="13">
        <v>72800</v>
      </c>
      <c r="E38" s="53">
        <v>50000</v>
      </c>
      <c r="F38" s="59">
        <f t="shared" si="0"/>
        <v>0.6868131868131868</v>
      </c>
      <c r="G38" s="6"/>
    </row>
    <row r="39" spans="1:7" ht="12.75">
      <c r="A39" s="40"/>
      <c r="B39" s="48"/>
      <c r="C39" s="12"/>
      <c r="D39" s="13"/>
      <c r="E39" s="53"/>
      <c r="F39" s="59"/>
      <c r="G39" s="6"/>
    </row>
    <row r="40" spans="1:7" ht="12.75">
      <c r="A40" s="65">
        <v>700</v>
      </c>
      <c r="B40" s="48"/>
      <c r="C40" s="10" t="s">
        <v>75</v>
      </c>
      <c r="D40" s="11">
        <f>SUM(D42)</f>
        <v>1442484</v>
      </c>
      <c r="E40" s="11">
        <f>SUM(E42)</f>
        <v>988449</v>
      </c>
      <c r="F40" s="58">
        <f t="shared" si="0"/>
        <v>0.6852408761552988</v>
      </c>
      <c r="G40" s="6"/>
    </row>
    <row r="41" spans="1:7" ht="12.75">
      <c r="A41" s="65"/>
      <c r="B41" s="48"/>
      <c r="C41" s="10"/>
      <c r="D41" s="11"/>
      <c r="E41" s="53"/>
      <c r="F41" s="59"/>
      <c r="G41" s="6"/>
    </row>
    <row r="42" spans="1:7" ht="12.75">
      <c r="A42" s="40"/>
      <c r="B42" s="50">
        <v>70005</v>
      </c>
      <c r="C42" s="12" t="s">
        <v>4</v>
      </c>
      <c r="D42" s="13">
        <f>SUM(D43:D44)</f>
        <v>1442484</v>
      </c>
      <c r="E42" s="13">
        <f>SUM(E43:E44)</f>
        <v>988449</v>
      </c>
      <c r="F42" s="59">
        <f t="shared" si="0"/>
        <v>0.6852408761552988</v>
      </c>
      <c r="G42" s="6"/>
    </row>
    <row r="43" spans="1:7" ht="12.75">
      <c r="A43" s="40"/>
      <c r="B43" s="48"/>
      <c r="C43" s="12" t="s">
        <v>123</v>
      </c>
      <c r="D43" s="13">
        <v>1280894</v>
      </c>
      <c r="E43" s="53">
        <v>908449</v>
      </c>
      <c r="F43" s="59">
        <f t="shared" si="0"/>
        <v>0.709230428122858</v>
      </c>
      <c r="G43" s="6"/>
    </row>
    <row r="44" spans="1:7" ht="12.75">
      <c r="A44" s="40"/>
      <c r="B44" s="48"/>
      <c r="C44" s="12" t="s">
        <v>126</v>
      </c>
      <c r="D44" s="13">
        <v>161590</v>
      </c>
      <c r="E44" s="53">
        <v>80000</v>
      </c>
      <c r="F44" s="59">
        <f t="shared" si="0"/>
        <v>0.4950801410978402</v>
      </c>
      <c r="G44" s="6"/>
    </row>
    <row r="45" spans="1:7" ht="12.75">
      <c r="A45" s="40"/>
      <c r="B45" s="48"/>
      <c r="C45" s="12"/>
      <c r="D45" s="13"/>
      <c r="E45" s="53"/>
      <c r="F45" s="59"/>
      <c r="G45" s="6"/>
    </row>
    <row r="46" spans="1:7" ht="12.75">
      <c r="A46" s="65">
        <v>710</v>
      </c>
      <c r="B46" s="48"/>
      <c r="C46" s="10" t="s">
        <v>130</v>
      </c>
      <c r="D46" s="11">
        <f>SUM(D48,D51,D54,D57)</f>
        <v>176697</v>
      </c>
      <c r="E46" s="11">
        <f>SUM(E48,E51,E54,E57)</f>
        <v>305750</v>
      </c>
      <c r="F46" s="58">
        <f t="shared" si="0"/>
        <v>1.7303632772486233</v>
      </c>
      <c r="G46" s="6"/>
    </row>
    <row r="47" spans="1:7" ht="12.75">
      <c r="A47" s="65"/>
      <c r="B47" s="48"/>
      <c r="C47" s="10"/>
      <c r="D47" s="11"/>
      <c r="E47" s="53"/>
      <c r="F47" s="59"/>
      <c r="G47" s="6"/>
    </row>
    <row r="48" spans="1:7" ht="12.75">
      <c r="A48" s="40"/>
      <c r="B48" s="50">
        <v>71004</v>
      </c>
      <c r="C48" s="12" t="s">
        <v>131</v>
      </c>
      <c r="D48" s="13">
        <f>SUM(D49)</f>
        <v>40362</v>
      </c>
      <c r="E48" s="13">
        <f>SUM(E49)</f>
        <v>15000</v>
      </c>
      <c r="F48" s="59">
        <f t="shared" si="0"/>
        <v>0.37163668797383675</v>
      </c>
      <c r="G48" s="6"/>
    </row>
    <row r="49" spans="1:7" ht="12.75">
      <c r="A49" s="40"/>
      <c r="B49" s="48"/>
      <c r="C49" s="12" t="s">
        <v>123</v>
      </c>
      <c r="D49" s="13">
        <v>40362</v>
      </c>
      <c r="E49" s="53">
        <v>15000</v>
      </c>
      <c r="F49" s="59">
        <f t="shared" si="0"/>
        <v>0.37163668797383675</v>
      </c>
      <c r="G49" s="6"/>
    </row>
    <row r="50" spans="1:7" ht="12.75">
      <c r="A50" s="40"/>
      <c r="B50" s="48"/>
      <c r="C50" s="12"/>
      <c r="D50" s="13"/>
      <c r="E50" s="53"/>
      <c r="F50" s="59"/>
      <c r="G50" s="6"/>
    </row>
    <row r="51" spans="1:7" ht="12.75">
      <c r="A51" s="40"/>
      <c r="B51" s="50">
        <v>71013</v>
      </c>
      <c r="C51" s="12" t="s">
        <v>132</v>
      </c>
      <c r="D51" s="13">
        <f>SUM(D52)</f>
        <v>19150</v>
      </c>
      <c r="E51" s="13">
        <f>SUM(E52)</f>
        <v>20000</v>
      </c>
      <c r="F51" s="59">
        <f t="shared" si="0"/>
        <v>1.0443864229765014</v>
      </c>
      <c r="G51" s="6"/>
    </row>
    <row r="52" spans="1:7" ht="12.75">
      <c r="A52" s="40"/>
      <c r="B52" s="48"/>
      <c r="C52" s="12" t="s">
        <v>123</v>
      </c>
      <c r="D52" s="13">
        <v>19150</v>
      </c>
      <c r="E52" s="53">
        <v>20000</v>
      </c>
      <c r="F52" s="59">
        <f t="shared" si="0"/>
        <v>1.0443864229765014</v>
      </c>
      <c r="G52" s="6"/>
    </row>
    <row r="53" spans="1:7" ht="12.75">
      <c r="A53" s="40"/>
      <c r="B53" s="48"/>
      <c r="C53" s="12"/>
      <c r="D53" s="13"/>
      <c r="E53" s="53"/>
      <c r="F53" s="59"/>
      <c r="G53" s="6"/>
    </row>
    <row r="54" spans="1:7" ht="12.75">
      <c r="A54" s="40"/>
      <c r="B54" s="50">
        <v>71035</v>
      </c>
      <c r="C54" s="12" t="s">
        <v>133</v>
      </c>
      <c r="D54" s="13">
        <f>SUM(D55)</f>
        <v>15585</v>
      </c>
      <c r="E54" s="13">
        <f>SUM(E55)</f>
        <v>270000</v>
      </c>
      <c r="F54" s="59">
        <f t="shared" si="0"/>
        <v>17.324350336862366</v>
      </c>
      <c r="G54" s="6"/>
    </row>
    <row r="55" spans="1:7" ht="12.75">
      <c r="A55" s="40"/>
      <c r="B55" s="48"/>
      <c r="C55" s="12" t="s">
        <v>126</v>
      </c>
      <c r="D55" s="13">
        <v>15585</v>
      </c>
      <c r="E55" s="53">
        <v>270000</v>
      </c>
      <c r="F55" s="59">
        <f t="shared" si="0"/>
        <v>17.324350336862366</v>
      </c>
      <c r="G55" s="6"/>
    </row>
    <row r="56" spans="1:7" ht="12.75">
      <c r="A56" s="40"/>
      <c r="B56" s="48"/>
      <c r="C56" s="12"/>
      <c r="D56" s="13"/>
      <c r="E56" s="53"/>
      <c r="F56" s="59"/>
      <c r="G56" s="6"/>
    </row>
    <row r="57" spans="1:7" ht="12.75">
      <c r="A57" s="40"/>
      <c r="B57" s="50">
        <v>71095</v>
      </c>
      <c r="C57" s="12" t="s">
        <v>76</v>
      </c>
      <c r="D57" s="13">
        <f>SUM(D58:D59)</f>
        <v>101600</v>
      </c>
      <c r="E57" s="13">
        <f>SUM(E58:E59)</f>
        <v>750</v>
      </c>
      <c r="F57" s="59">
        <f t="shared" si="0"/>
        <v>0.0073818897637795275</v>
      </c>
      <c r="G57" s="6"/>
    </row>
    <row r="58" spans="1:7" ht="12.75">
      <c r="A58" s="40"/>
      <c r="B58" s="48"/>
      <c r="C58" s="12" t="s">
        <v>123</v>
      </c>
      <c r="D58" s="13">
        <v>1600</v>
      </c>
      <c r="E58" s="53">
        <v>750</v>
      </c>
      <c r="F58" s="59">
        <f t="shared" si="0"/>
        <v>0.46875</v>
      </c>
      <c r="G58" s="6"/>
    </row>
    <row r="59" spans="1:7" ht="12.75">
      <c r="A59" s="40"/>
      <c r="B59" s="48"/>
      <c r="C59" s="12" t="s">
        <v>126</v>
      </c>
      <c r="D59" s="13">
        <v>100000</v>
      </c>
      <c r="E59" s="53">
        <v>0</v>
      </c>
      <c r="F59" s="59">
        <f t="shared" si="0"/>
        <v>0</v>
      </c>
      <c r="G59" s="6"/>
    </row>
    <row r="60" spans="1:7" ht="12.75">
      <c r="A60" s="40"/>
      <c r="B60" s="48"/>
      <c r="C60" s="12"/>
      <c r="D60" s="13"/>
      <c r="E60" s="53"/>
      <c r="F60" s="59"/>
      <c r="G60" s="6"/>
    </row>
    <row r="61" spans="1:7" ht="12.75">
      <c r="A61" s="65">
        <v>750</v>
      </c>
      <c r="B61" s="48"/>
      <c r="C61" s="10" t="s">
        <v>85</v>
      </c>
      <c r="D61" s="11">
        <f>SUM(D63,D66,D69,D73)</f>
        <v>2286644</v>
      </c>
      <c r="E61" s="11">
        <f>SUM(E63,E66,E69,E73)</f>
        <v>2207064</v>
      </c>
      <c r="F61" s="63">
        <f t="shared" si="0"/>
        <v>0.9651979057518354</v>
      </c>
      <c r="G61" s="6"/>
    </row>
    <row r="62" spans="1:7" ht="12.75">
      <c r="A62" s="65"/>
      <c r="B62" s="48"/>
      <c r="C62" s="10"/>
      <c r="D62" s="11"/>
      <c r="E62" s="53"/>
      <c r="F62" s="59"/>
      <c r="G62" s="6"/>
    </row>
    <row r="63" spans="1:7" ht="12.75">
      <c r="A63" s="40"/>
      <c r="B63" s="50">
        <v>75011</v>
      </c>
      <c r="C63" s="12" t="s">
        <v>47</v>
      </c>
      <c r="D63" s="13">
        <v>96808</v>
      </c>
      <c r="E63" s="53">
        <f>E64</f>
        <v>98827</v>
      </c>
      <c r="F63" s="59">
        <f t="shared" si="0"/>
        <v>1.0208557144037682</v>
      </c>
      <c r="G63" s="6"/>
    </row>
    <row r="64" spans="1:7" ht="12.75">
      <c r="A64" s="40"/>
      <c r="B64" s="48"/>
      <c r="C64" s="12" t="s">
        <v>123</v>
      </c>
      <c r="D64" s="13">
        <v>96808</v>
      </c>
      <c r="E64" s="53">
        <v>98827</v>
      </c>
      <c r="F64" s="59">
        <f t="shared" si="0"/>
        <v>1.0208557144037682</v>
      </c>
      <c r="G64" s="6"/>
    </row>
    <row r="65" spans="1:7" ht="12.75">
      <c r="A65" s="40"/>
      <c r="B65" s="48"/>
      <c r="C65" s="12"/>
      <c r="D65" s="13"/>
      <c r="E65" s="53"/>
      <c r="F65" s="59"/>
      <c r="G65" s="6"/>
    </row>
    <row r="66" spans="1:7" ht="12.75">
      <c r="A66" s="40"/>
      <c r="B66" s="50">
        <v>75022</v>
      </c>
      <c r="C66" s="12" t="s">
        <v>134</v>
      </c>
      <c r="D66" s="13">
        <v>112076</v>
      </c>
      <c r="E66" s="53">
        <f>E67</f>
        <v>116943</v>
      </c>
      <c r="F66" s="59">
        <f t="shared" si="0"/>
        <v>1.0434258895749313</v>
      </c>
      <c r="G66" s="6"/>
    </row>
    <row r="67" spans="1:7" ht="12.75">
      <c r="A67" s="40"/>
      <c r="B67" s="48"/>
      <c r="C67" s="12" t="s">
        <v>123</v>
      </c>
      <c r="D67" s="13">
        <v>112076</v>
      </c>
      <c r="E67" s="53">
        <v>116943</v>
      </c>
      <c r="F67" s="59">
        <f t="shared" si="0"/>
        <v>1.0434258895749313</v>
      </c>
      <c r="G67" s="6"/>
    </row>
    <row r="68" spans="1:7" ht="12.75">
      <c r="A68" s="40"/>
      <c r="B68" s="48"/>
      <c r="C68" s="12"/>
      <c r="D68" s="13"/>
      <c r="E68" s="53"/>
      <c r="F68" s="59"/>
      <c r="G68" s="6"/>
    </row>
    <row r="69" spans="1:7" ht="12.75">
      <c r="A69" s="40"/>
      <c r="B69" s="50">
        <v>75023</v>
      </c>
      <c r="C69" s="12" t="s">
        <v>135</v>
      </c>
      <c r="D69" s="13">
        <f>SUM(D70:D71)</f>
        <v>2027938</v>
      </c>
      <c r="E69" s="53">
        <f>E70+E71</f>
        <v>1950460</v>
      </c>
      <c r="F69" s="59">
        <f t="shared" si="0"/>
        <v>0.961794689975729</v>
      </c>
      <c r="G69" s="6"/>
    </row>
    <row r="70" spans="1:7" ht="12.75">
      <c r="A70" s="40"/>
      <c r="B70" s="48"/>
      <c r="C70" s="12" t="s">
        <v>123</v>
      </c>
      <c r="D70" s="13">
        <v>1920772</v>
      </c>
      <c r="E70" s="53">
        <v>1930460</v>
      </c>
      <c r="F70" s="59">
        <f t="shared" si="0"/>
        <v>1.0050438053032844</v>
      </c>
      <c r="G70" s="6"/>
    </row>
    <row r="71" spans="1:7" ht="12.75">
      <c r="A71" s="40"/>
      <c r="B71" s="48"/>
      <c r="C71" s="12" t="s">
        <v>126</v>
      </c>
      <c r="D71" s="13">
        <v>107166</v>
      </c>
      <c r="E71" s="53">
        <v>20000</v>
      </c>
      <c r="F71" s="59">
        <f t="shared" si="0"/>
        <v>0.1866263553739059</v>
      </c>
      <c r="G71" s="6"/>
    </row>
    <row r="72" spans="1:7" ht="12.75">
      <c r="A72" s="40"/>
      <c r="B72" s="48"/>
      <c r="C72" s="12"/>
      <c r="D72" s="13"/>
      <c r="E72" s="53"/>
      <c r="F72" s="59"/>
      <c r="G72" s="6"/>
    </row>
    <row r="73" spans="1:7" ht="12.75">
      <c r="A73" s="40"/>
      <c r="B73" s="50">
        <v>75095</v>
      </c>
      <c r="C73" s="12" t="s">
        <v>76</v>
      </c>
      <c r="D73" s="13">
        <f>SUM(D74)</f>
        <v>49822</v>
      </c>
      <c r="E73" s="53">
        <f>E74</f>
        <v>40834</v>
      </c>
      <c r="F73" s="59">
        <f aca="true" t="shared" si="1" ref="F73:F133">E73/D73</f>
        <v>0.8195977680542732</v>
      </c>
      <c r="G73" s="6"/>
    </row>
    <row r="74" spans="1:7" ht="12.75">
      <c r="A74" s="40"/>
      <c r="B74" s="48"/>
      <c r="C74" s="12" t="s">
        <v>123</v>
      </c>
      <c r="D74" s="13">
        <v>49822</v>
      </c>
      <c r="E74" s="53">
        <v>40834</v>
      </c>
      <c r="F74" s="59">
        <f t="shared" si="1"/>
        <v>0.8195977680542732</v>
      </c>
      <c r="G74" s="6"/>
    </row>
    <row r="75" spans="1:7" ht="12.75">
      <c r="A75" s="40"/>
      <c r="B75" s="48"/>
      <c r="C75" s="12"/>
      <c r="D75" s="13"/>
      <c r="E75" s="53"/>
      <c r="F75" s="59"/>
      <c r="G75" s="6"/>
    </row>
    <row r="76" spans="1:7" ht="12.75">
      <c r="A76" s="65">
        <v>751</v>
      </c>
      <c r="B76" s="48"/>
      <c r="C76" s="10" t="s">
        <v>68</v>
      </c>
      <c r="D76" s="11">
        <f>SUM(D79,D83)</f>
        <v>29573.87</v>
      </c>
      <c r="E76" s="11">
        <f>SUM(E79,E83)</f>
        <v>0</v>
      </c>
      <c r="F76" s="63">
        <f t="shared" si="1"/>
        <v>0</v>
      </c>
      <c r="G76" s="6"/>
    </row>
    <row r="77" spans="1:7" ht="12.75">
      <c r="A77" s="40"/>
      <c r="B77" s="48"/>
      <c r="C77" s="10" t="s">
        <v>101</v>
      </c>
      <c r="D77" s="14"/>
      <c r="E77" s="53"/>
      <c r="F77" s="59"/>
      <c r="G77" s="6"/>
    </row>
    <row r="78" spans="1:7" ht="12.75">
      <c r="A78" s="40"/>
      <c r="B78" s="48"/>
      <c r="C78" s="10"/>
      <c r="D78" s="14"/>
      <c r="E78" s="53"/>
      <c r="F78" s="59"/>
      <c r="G78" s="6"/>
    </row>
    <row r="79" spans="1:7" ht="12.75">
      <c r="A79" s="40"/>
      <c r="B79" s="50">
        <v>75101</v>
      </c>
      <c r="C79" s="12" t="s">
        <v>100</v>
      </c>
      <c r="D79" s="13">
        <f>SUM(D81)</f>
        <v>2228</v>
      </c>
      <c r="E79" s="13">
        <f>SUM(E81)</f>
        <v>0</v>
      </c>
      <c r="F79" s="59">
        <f t="shared" si="1"/>
        <v>0</v>
      </c>
      <c r="G79" s="6"/>
    </row>
    <row r="80" spans="1:7" ht="12.75">
      <c r="A80" s="40"/>
      <c r="B80" s="48"/>
      <c r="C80" s="12" t="s">
        <v>41</v>
      </c>
      <c r="D80" s="14"/>
      <c r="E80" s="53"/>
      <c r="F80" s="59"/>
      <c r="G80" s="6"/>
    </row>
    <row r="81" spans="1:7" ht="12.75">
      <c r="A81" s="40"/>
      <c r="B81" s="48"/>
      <c r="C81" s="12" t="s">
        <v>123</v>
      </c>
      <c r="D81" s="13">
        <v>2228</v>
      </c>
      <c r="E81" s="53">
        <v>0</v>
      </c>
      <c r="F81" s="59">
        <f t="shared" si="1"/>
        <v>0</v>
      </c>
      <c r="G81" s="6"/>
    </row>
    <row r="82" spans="1:7" ht="12.75">
      <c r="A82" s="40"/>
      <c r="B82" s="48"/>
      <c r="C82" s="12"/>
      <c r="D82" s="13"/>
      <c r="E82" s="53"/>
      <c r="F82" s="59"/>
      <c r="G82" s="6"/>
    </row>
    <row r="83" spans="1:7" ht="12.75">
      <c r="A83" s="40"/>
      <c r="B83" s="50">
        <v>75113</v>
      </c>
      <c r="C83" s="12" t="s">
        <v>46</v>
      </c>
      <c r="D83" s="13">
        <f>SUM(D84)</f>
        <v>27345.87</v>
      </c>
      <c r="E83" s="13">
        <f>SUM(E84)</f>
        <v>0</v>
      </c>
      <c r="F83" s="59">
        <f t="shared" si="1"/>
        <v>0</v>
      </c>
      <c r="G83" s="6"/>
    </row>
    <row r="84" spans="1:7" ht="12.75">
      <c r="A84" s="40"/>
      <c r="B84" s="48"/>
      <c r="C84" s="12" t="s">
        <v>123</v>
      </c>
      <c r="D84" s="13">
        <v>27345.87</v>
      </c>
      <c r="E84" s="53">
        <v>0</v>
      </c>
      <c r="F84" s="59">
        <f t="shared" si="1"/>
        <v>0</v>
      </c>
      <c r="G84" s="6"/>
    </row>
    <row r="85" spans="1:7" ht="12.75">
      <c r="A85" s="40"/>
      <c r="B85" s="48"/>
      <c r="C85" s="12"/>
      <c r="D85" s="13"/>
      <c r="E85" s="53"/>
      <c r="F85" s="59"/>
      <c r="G85" s="6"/>
    </row>
    <row r="86" spans="1:7" ht="12.75">
      <c r="A86" s="65">
        <v>754</v>
      </c>
      <c r="B86" s="48"/>
      <c r="C86" s="10" t="s">
        <v>107</v>
      </c>
      <c r="D86" s="11">
        <f>SUM(D88,D92,D96)</f>
        <v>295858</v>
      </c>
      <c r="E86" s="54">
        <f>E88+E92+E96</f>
        <v>277436</v>
      </c>
      <c r="F86" s="63">
        <f t="shared" si="1"/>
        <v>0.9377336424906543</v>
      </c>
      <c r="G86" s="6"/>
    </row>
    <row r="87" spans="1:7" ht="12.75">
      <c r="A87" s="65"/>
      <c r="B87" s="48"/>
      <c r="C87" s="10"/>
      <c r="D87" s="11"/>
      <c r="E87" s="53"/>
      <c r="F87" s="59"/>
      <c r="G87" s="6"/>
    </row>
    <row r="88" spans="1:7" ht="12.75">
      <c r="A88" s="40"/>
      <c r="B88" s="50">
        <v>75412</v>
      </c>
      <c r="C88" s="12" t="s">
        <v>136</v>
      </c>
      <c r="D88" s="13">
        <v>84030</v>
      </c>
      <c r="E88" s="53">
        <f>E89+E90</f>
        <v>70000</v>
      </c>
      <c r="F88" s="59">
        <f t="shared" si="1"/>
        <v>0.8330358205402832</v>
      </c>
      <c r="G88" s="6"/>
    </row>
    <row r="89" spans="1:7" ht="12.75">
      <c r="A89" s="40"/>
      <c r="B89" s="48"/>
      <c r="C89" s="12" t="s">
        <v>123</v>
      </c>
      <c r="D89" s="13">
        <v>70000</v>
      </c>
      <c r="E89" s="53">
        <v>70000</v>
      </c>
      <c r="F89" s="59">
        <f t="shared" si="1"/>
        <v>1</v>
      </c>
      <c r="G89" s="6"/>
    </row>
    <row r="90" spans="1:7" ht="12.75">
      <c r="A90" s="40"/>
      <c r="B90" s="48"/>
      <c r="C90" s="12" t="s">
        <v>126</v>
      </c>
      <c r="D90" s="13">
        <v>14030</v>
      </c>
      <c r="E90" s="53">
        <v>0</v>
      </c>
      <c r="F90" s="59">
        <f t="shared" si="1"/>
        <v>0</v>
      </c>
      <c r="G90" s="6"/>
    </row>
    <row r="91" spans="1:7" ht="12.75">
      <c r="A91" s="40"/>
      <c r="B91" s="48"/>
      <c r="C91" s="12"/>
      <c r="D91" s="13"/>
      <c r="E91" s="53"/>
      <c r="F91" s="59"/>
      <c r="G91" s="6"/>
    </row>
    <row r="92" spans="1:7" ht="12.75">
      <c r="A92" s="40"/>
      <c r="B92" s="50">
        <v>75414</v>
      </c>
      <c r="C92" s="12" t="s">
        <v>106</v>
      </c>
      <c r="D92" s="13">
        <v>11600</v>
      </c>
      <c r="E92" s="53">
        <f>E93+E94</f>
        <v>5600</v>
      </c>
      <c r="F92" s="59">
        <f t="shared" si="1"/>
        <v>0.4827586206896552</v>
      </c>
      <c r="G92" s="6"/>
    </row>
    <row r="93" spans="1:7" ht="12.75">
      <c r="A93" s="40"/>
      <c r="B93" s="48"/>
      <c r="C93" s="12" t="s">
        <v>123</v>
      </c>
      <c r="D93" s="13">
        <v>6600</v>
      </c>
      <c r="E93" s="53">
        <v>5600</v>
      </c>
      <c r="F93" s="59">
        <f t="shared" si="1"/>
        <v>0.8484848484848485</v>
      </c>
      <c r="G93" s="6"/>
    </row>
    <row r="94" spans="1:7" ht="12.75">
      <c r="A94" s="40"/>
      <c r="B94" s="48"/>
      <c r="C94" s="12" t="s">
        <v>126</v>
      </c>
      <c r="D94" s="13">
        <v>5000</v>
      </c>
      <c r="E94" s="53">
        <v>0</v>
      </c>
      <c r="F94" s="59">
        <f t="shared" si="1"/>
        <v>0</v>
      </c>
      <c r="G94" s="6"/>
    </row>
    <row r="95" spans="1:7" ht="12.75">
      <c r="A95" s="40"/>
      <c r="B95" s="48"/>
      <c r="C95" s="12"/>
      <c r="D95" s="13"/>
      <c r="E95" s="53"/>
      <c r="F95" s="59"/>
      <c r="G95" s="6"/>
    </row>
    <row r="96" spans="1:7" ht="12.75">
      <c r="A96" s="40"/>
      <c r="B96" s="50">
        <v>75416</v>
      </c>
      <c r="C96" s="12" t="s">
        <v>7</v>
      </c>
      <c r="D96" s="13">
        <f>SUM(D97)</f>
        <v>200228</v>
      </c>
      <c r="E96" s="53">
        <f>E97</f>
        <v>201836</v>
      </c>
      <c r="F96" s="59">
        <f t="shared" si="1"/>
        <v>1.008030844836886</v>
      </c>
      <c r="G96" s="6"/>
    </row>
    <row r="97" spans="1:7" ht="12.75">
      <c r="A97" s="40"/>
      <c r="B97" s="48"/>
      <c r="C97" s="12" t="s">
        <v>123</v>
      </c>
      <c r="D97" s="13">
        <v>200228</v>
      </c>
      <c r="E97" s="53">
        <v>201836</v>
      </c>
      <c r="F97" s="59">
        <f t="shared" si="1"/>
        <v>1.008030844836886</v>
      </c>
      <c r="G97" s="6"/>
    </row>
    <row r="98" spans="1:7" ht="12.75">
      <c r="A98" s="40"/>
      <c r="B98" s="48"/>
      <c r="C98" s="12"/>
      <c r="D98" s="13"/>
      <c r="E98" s="53"/>
      <c r="F98" s="59"/>
      <c r="G98" s="6"/>
    </row>
    <row r="99" spans="1:7" ht="12.75">
      <c r="A99" s="65">
        <v>756</v>
      </c>
      <c r="B99" s="48"/>
      <c r="C99" s="10" t="s">
        <v>67</v>
      </c>
      <c r="D99" s="11">
        <v>55110</v>
      </c>
      <c r="E99" s="54">
        <f>E103</f>
        <v>40000</v>
      </c>
      <c r="F99" s="58">
        <f t="shared" si="1"/>
        <v>0.7258210851025222</v>
      </c>
      <c r="G99" s="6"/>
    </row>
    <row r="100" spans="1:7" ht="12.75">
      <c r="A100" s="40"/>
      <c r="B100" s="48"/>
      <c r="C100" s="10" t="s">
        <v>94</v>
      </c>
      <c r="D100" s="14"/>
      <c r="E100" s="53"/>
      <c r="F100" s="59"/>
      <c r="G100" s="6"/>
    </row>
    <row r="101" spans="1:7" ht="12.75">
      <c r="A101" s="40"/>
      <c r="B101" s="48"/>
      <c r="C101" s="10" t="s">
        <v>74</v>
      </c>
      <c r="D101" s="14"/>
      <c r="E101" s="53"/>
      <c r="F101" s="59"/>
      <c r="G101" s="6"/>
    </row>
    <row r="102" spans="1:7" ht="12.75">
      <c r="A102" s="40"/>
      <c r="B102" s="48"/>
      <c r="C102" s="10"/>
      <c r="D102" s="14"/>
      <c r="E102" s="53"/>
      <c r="F102" s="59"/>
      <c r="G102" s="6"/>
    </row>
    <row r="103" spans="1:7" ht="12.75">
      <c r="A103" s="40"/>
      <c r="B103" s="50">
        <v>75647</v>
      </c>
      <c r="C103" s="12" t="s">
        <v>90</v>
      </c>
      <c r="D103" s="13">
        <v>55110</v>
      </c>
      <c r="E103" s="70">
        <f>E104</f>
        <v>40000</v>
      </c>
      <c r="F103" s="59">
        <f t="shared" si="1"/>
        <v>0.7258210851025222</v>
      </c>
      <c r="G103" s="6"/>
    </row>
    <row r="104" spans="1:7" ht="12.75">
      <c r="A104" s="40"/>
      <c r="B104" s="48"/>
      <c r="C104" s="12" t="s">
        <v>123</v>
      </c>
      <c r="D104" s="13">
        <v>55110</v>
      </c>
      <c r="E104" s="53">
        <v>40000</v>
      </c>
      <c r="F104" s="59">
        <f t="shared" si="1"/>
        <v>0.7258210851025222</v>
      </c>
      <c r="G104" s="6"/>
    </row>
    <row r="105" spans="1:7" ht="12.75">
      <c r="A105" s="40"/>
      <c r="B105" s="48"/>
      <c r="C105" s="12"/>
      <c r="D105" s="13"/>
      <c r="E105" s="53"/>
      <c r="F105" s="59"/>
      <c r="G105" s="6"/>
    </row>
    <row r="106" spans="1:7" ht="12.75">
      <c r="A106" s="65">
        <v>757</v>
      </c>
      <c r="B106" s="48"/>
      <c r="C106" s="10" t="s">
        <v>137</v>
      </c>
      <c r="D106" s="11">
        <f>SUM(D108)</f>
        <v>85320</v>
      </c>
      <c r="E106" s="54">
        <f>E108</f>
        <v>239443</v>
      </c>
      <c r="F106" s="63">
        <f t="shared" si="1"/>
        <v>2.8064111579934363</v>
      </c>
      <c r="G106" s="6"/>
    </row>
    <row r="107" spans="1:7" ht="12.75">
      <c r="A107" s="65"/>
      <c r="B107" s="48"/>
      <c r="C107" s="10"/>
      <c r="D107" s="11"/>
      <c r="E107" s="53"/>
      <c r="F107" s="59"/>
      <c r="G107" s="6"/>
    </row>
    <row r="108" spans="1:7" ht="12.75">
      <c r="A108" s="40"/>
      <c r="B108" s="50">
        <v>75705</v>
      </c>
      <c r="C108" s="12" t="s">
        <v>138</v>
      </c>
      <c r="D108" s="13">
        <f>SUM(D109)</f>
        <v>85320</v>
      </c>
      <c r="E108" s="70">
        <f>E109</f>
        <v>239443</v>
      </c>
      <c r="F108" s="59">
        <f t="shared" si="1"/>
        <v>2.8064111579934363</v>
      </c>
      <c r="G108" s="6"/>
    </row>
    <row r="109" spans="1:7" ht="12.75">
      <c r="A109" s="40"/>
      <c r="B109" s="48"/>
      <c r="C109" s="12" t="s">
        <v>123</v>
      </c>
      <c r="D109" s="13">
        <v>85320</v>
      </c>
      <c r="E109" s="53">
        <v>239443</v>
      </c>
      <c r="F109" s="59">
        <f t="shared" si="1"/>
        <v>2.8064111579934363</v>
      </c>
      <c r="G109" s="6"/>
    </row>
    <row r="110" spans="1:7" ht="12.75">
      <c r="A110" s="40"/>
      <c r="B110" s="48"/>
      <c r="C110" s="12"/>
      <c r="D110" s="13"/>
      <c r="E110" s="53"/>
      <c r="F110" s="59"/>
      <c r="G110" s="6"/>
    </row>
    <row r="111" spans="1:7" ht="12.75">
      <c r="A111" s="65">
        <v>758</v>
      </c>
      <c r="B111" s="48"/>
      <c r="C111" s="10" t="s">
        <v>50</v>
      </c>
      <c r="D111" s="11">
        <f>SUM(D113,D116,D119)</f>
        <v>512028</v>
      </c>
      <c r="E111" s="11">
        <f>SUM(E113,E116,E119)</f>
        <v>840647</v>
      </c>
      <c r="F111" s="58">
        <f t="shared" si="1"/>
        <v>1.641798885998422</v>
      </c>
      <c r="G111" s="6"/>
    </row>
    <row r="112" spans="1:7" ht="12.75">
      <c r="A112" s="65"/>
      <c r="B112" s="48"/>
      <c r="C112" s="10"/>
      <c r="D112" s="11"/>
      <c r="E112" s="53"/>
      <c r="F112" s="59"/>
      <c r="G112" s="6"/>
    </row>
    <row r="113" spans="1:7" ht="12.75">
      <c r="A113" s="40"/>
      <c r="B113" s="50">
        <v>75809</v>
      </c>
      <c r="C113" s="12" t="s">
        <v>139</v>
      </c>
      <c r="D113" s="13">
        <f>SUM(D114)</f>
        <v>38179</v>
      </c>
      <c r="E113" s="13">
        <f>SUM(E114)</f>
        <v>0</v>
      </c>
      <c r="F113" s="59">
        <f t="shared" si="1"/>
        <v>0</v>
      </c>
      <c r="G113" s="6"/>
    </row>
    <row r="114" spans="1:7" ht="12.75">
      <c r="A114" s="40"/>
      <c r="B114" s="48"/>
      <c r="C114" s="12" t="s">
        <v>123</v>
      </c>
      <c r="D114" s="13">
        <v>38179</v>
      </c>
      <c r="E114" s="53">
        <v>0</v>
      </c>
      <c r="F114" s="59">
        <f t="shared" si="1"/>
        <v>0</v>
      </c>
      <c r="G114" s="6"/>
    </row>
    <row r="115" spans="1:7" ht="12.75">
      <c r="A115" s="40"/>
      <c r="B115" s="48"/>
      <c r="C115" s="12"/>
      <c r="D115" s="13"/>
      <c r="E115" s="53"/>
      <c r="F115" s="59"/>
      <c r="G115" s="6"/>
    </row>
    <row r="116" spans="1:7" ht="12.75">
      <c r="A116" s="40"/>
      <c r="B116" s="50">
        <v>75814</v>
      </c>
      <c r="C116" s="12" t="s">
        <v>39</v>
      </c>
      <c r="D116" s="13">
        <v>450000</v>
      </c>
      <c r="E116" s="70">
        <f>E117</f>
        <v>770647</v>
      </c>
      <c r="F116" s="59">
        <f t="shared" si="1"/>
        <v>1.712548888888889</v>
      </c>
      <c r="G116" s="6"/>
    </row>
    <row r="117" spans="1:7" ht="12.75">
      <c r="A117" s="40"/>
      <c r="B117" s="48"/>
      <c r="C117" s="12" t="s">
        <v>123</v>
      </c>
      <c r="D117" s="13">
        <v>450000</v>
      </c>
      <c r="E117" s="55">
        <v>770647</v>
      </c>
      <c r="F117" s="59">
        <f t="shared" si="1"/>
        <v>1.712548888888889</v>
      </c>
      <c r="G117" s="6"/>
    </row>
    <row r="118" spans="1:7" ht="12.75">
      <c r="A118" s="40"/>
      <c r="B118" s="48"/>
      <c r="C118" s="12"/>
      <c r="D118" s="13"/>
      <c r="E118" s="53"/>
      <c r="F118" s="59"/>
      <c r="G118" s="6"/>
    </row>
    <row r="119" spans="1:7" ht="12.75">
      <c r="A119" s="40"/>
      <c r="B119" s="50">
        <v>75818</v>
      </c>
      <c r="C119" s="12" t="s">
        <v>140</v>
      </c>
      <c r="D119" s="13">
        <f>SUM(D120)</f>
        <v>23849</v>
      </c>
      <c r="E119" s="70">
        <f>E120</f>
        <v>70000</v>
      </c>
      <c r="F119" s="59">
        <f t="shared" si="1"/>
        <v>2.9351335485764602</v>
      </c>
      <c r="G119" s="6"/>
    </row>
    <row r="120" spans="1:7" ht="12.75">
      <c r="A120" s="40"/>
      <c r="B120" s="48"/>
      <c r="C120" s="12" t="s">
        <v>123</v>
      </c>
      <c r="D120" s="13">
        <v>23849</v>
      </c>
      <c r="E120" s="53">
        <v>70000</v>
      </c>
      <c r="F120" s="59">
        <f t="shared" si="1"/>
        <v>2.9351335485764602</v>
      </c>
      <c r="G120" s="6"/>
    </row>
    <row r="121" spans="1:7" ht="12.75">
      <c r="A121" s="40"/>
      <c r="B121" s="48"/>
      <c r="C121" s="12"/>
      <c r="D121" s="13"/>
      <c r="E121" s="53"/>
      <c r="F121" s="59"/>
      <c r="G121" s="6"/>
    </row>
    <row r="122" spans="1:7" ht="12.75">
      <c r="A122" s="65">
        <v>801</v>
      </c>
      <c r="B122" s="48"/>
      <c r="C122" s="10" t="s">
        <v>2</v>
      </c>
      <c r="D122" s="11">
        <f>SUM(D124,D128,D131,D135,D138,D141,D144)</f>
        <v>9152817</v>
      </c>
      <c r="E122" s="54">
        <f>SUM(E124,E128,E131,E135,E138,E141,E144)</f>
        <v>10212874</v>
      </c>
      <c r="F122" s="63">
        <f t="shared" si="1"/>
        <v>1.115817567422139</v>
      </c>
      <c r="G122" s="6"/>
    </row>
    <row r="123" spans="1:7" ht="12.75">
      <c r="A123" s="65"/>
      <c r="B123" s="48"/>
      <c r="C123" s="10"/>
      <c r="D123" s="11"/>
      <c r="E123" s="53"/>
      <c r="F123" s="59"/>
      <c r="G123" s="6"/>
    </row>
    <row r="124" spans="1:7" ht="12.75">
      <c r="A124" s="40"/>
      <c r="B124" s="50">
        <v>80101</v>
      </c>
      <c r="C124" s="12" t="s">
        <v>56</v>
      </c>
      <c r="D124" s="13">
        <f>SUM(D125:D126)</f>
        <v>4374372</v>
      </c>
      <c r="E124" s="13">
        <f>SUM(E125:E126)</f>
        <v>4753173</v>
      </c>
      <c r="F124" s="59">
        <f t="shared" si="1"/>
        <v>1.0865955158820513</v>
      </c>
      <c r="G124" s="6"/>
    </row>
    <row r="125" spans="1:7" ht="12.75">
      <c r="A125" s="40"/>
      <c r="B125" s="48"/>
      <c r="C125" s="12" t="s">
        <v>123</v>
      </c>
      <c r="D125" s="13">
        <v>4355532</v>
      </c>
      <c r="E125" s="53">
        <v>4753173</v>
      </c>
      <c r="F125" s="59">
        <f t="shared" si="1"/>
        <v>1.0912956212926457</v>
      </c>
      <c r="G125" s="6"/>
    </row>
    <row r="126" spans="1:7" ht="12.75">
      <c r="A126" s="40"/>
      <c r="B126" s="48"/>
      <c r="C126" s="12" t="s">
        <v>126</v>
      </c>
      <c r="D126" s="13">
        <v>18840</v>
      </c>
      <c r="E126" s="53">
        <v>0</v>
      </c>
      <c r="F126" s="59">
        <f t="shared" si="1"/>
        <v>0</v>
      </c>
      <c r="G126" s="6"/>
    </row>
    <row r="127" spans="1:7" ht="12.75">
      <c r="A127" s="40"/>
      <c r="B127" s="48"/>
      <c r="C127" s="12"/>
      <c r="D127" s="13"/>
      <c r="E127" s="53"/>
      <c r="F127" s="59"/>
      <c r="G127" s="6"/>
    </row>
    <row r="128" spans="1:7" ht="12.75">
      <c r="A128" s="40"/>
      <c r="B128" s="50">
        <v>80104</v>
      </c>
      <c r="C128" s="12" t="s">
        <v>99</v>
      </c>
      <c r="D128" s="13">
        <f>SUM(D129)</f>
        <v>2014865</v>
      </c>
      <c r="E128" s="53">
        <f>E129</f>
        <v>2193694</v>
      </c>
      <c r="F128" s="59">
        <f t="shared" si="1"/>
        <v>1.0887548297280463</v>
      </c>
      <c r="G128" s="6"/>
    </row>
    <row r="129" spans="1:7" ht="12.75">
      <c r="A129" s="40"/>
      <c r="B129" s="48"/>
      <c r="C129" s="12" t="s">
        <v>123</v>
      </c>
      <c r="D129" s="13">
        <v>2014865</v>
      </c>
      <c r="E129" s="53">
        <v>2193694</v>
      </c>
      <c r="F129" s="59">
        <f t="shared" si="1"/>
        <v>1.0887548297280463</v>
      </c>
      <c r="G129" s="6"/>
    </row>
    <row r="130" spans="1:7" ht="12.75">
      <c r="A130" s="40"/>
      <c r="B130" s="48"/>
      <c r="C130" s="12"/>
      <c r="D130" s="13"/>
      <c r="E130" s="53"/>
      <c r="F130" s="59"/>
      <c r="G130" s="6"/>
    </row>
    <row r="131" spans="1:7" ht="12.75">
      <c r="A131" s="40"/>
      <c r="B131" s="50">
        <v>80110</v>
      </c>
      <c r="C131" s="12" t="s">
        <v>141</v>
      </c>
      <c r="D131" s="13">
        <f>SUM(D132:D133)</f>
        <v>2379602</v>
      </c>
      <c r="E131" s="53">
        <f>E132+E133</f>
        <v>2829376</v>
      </c>
      <c r="F131" s="59">
        <f t="shared" si="1"/>
        <v>1.189012280204841</v>
      </c>
      <c r="G131" s="6"/>
    </row>
    <row r="132" spans="1:7" ht="12.75">
      <c r="A132" s="40"/>
      <c r="B132" s="48"/>
      <c r="C132" s="12" t="s">
        <v>123</v>
      </c>
      <c r="D132" s="13">
        <v>2369397</v>
      </c>
      <c r="E132" s="53">
        <v>2829376</v>
      </c>
      <c r="F132" s="59">
        <f t="shared" si="1"/>
        <v>1.194133359669148</v>
      </c>
      <c r="G132" s="6"/>
    </row>
    <row r="133" spans="1:7" ht="12.75">
      <c r="A133" s="40"/>
      <c r="B133" s="48"/>
      <c r="C133" s="12" t="s">
        <v>126</v>
      </c>
      <c r="D133" s="13">
        <v>10205</v>
      </c>
      <c r="E133" s="53">
        <v>0</v>
      </c>
      <c r="F133" s="59">
        <f t="shared" si="1"/>
        <v>0</v>
      </c>
      <c r="G133" s="6"/>
    </row>
    <row r="134" spans="1:7" ht="12.75">
      <c r="A134" s="40"/>
      <c r="B134" s="48"/>
      <c r="C134" s="12"/>
      <c r="D134" s="13"/>
      <c r="E134" s="53"/>
      <c r="F134" s="59"/>
      <c r="G134" s="6"/>
    </row>
    <row r="135" spans="1:7" ht="12.75">
      <c r="A135" s="40"/>
      <c r="B135" s="50">
        <v>80113</v>
      </c>
      <c r="C135" s="12" t="s">
        <v>142</v>
      </c>
      <c r="D135" s="13">
        <f>SUM(D136)</f>
        <v>262655</v>
      </c>
      <c r="E135" s="70">
        <f>E136</f>
        <v>278000</v>
      </c>
      <c r="F135" s="59">
        <f aca="true" t="shared" si="2" ref="F135:F199">E135/D135</f>
        <v>1.0584226456758865</v>
      </c>
      <c r="G135" s="6"/>
    </row>
    <row r="136" spans="1:7" ht="12.75">
      <c r="A136" s="40"/>
      <c r="B136" s="48"/>
      <c r="C136" s="12" t="s">
        <v>123</v>
      </c>
      <c r="D136" s="13">
        <v>262655</v>
      </c>
      <c r="E136" s="53">
        <v>278000</v>
      </c>
      <c r="F136" s="59">
        <f t="shared" si="2"/>
        <v>1.0584226456758865</v>
      </c>
      <c r="G136" s="6"/>
    </row>
    <row r="137" spans="1:7" ht="12.75">
      <c r="A137" s="40"/>
      <c r="B137" s="48"/>
      <c r="C137" s="12"/>
      <c r="D137" s="13"/>
      <c r="E137" s="53"/>
      <c r="F137" s="59"/>
      <c r="G137" s="6"/>
    </row>
    <row r="138" spans="1:7" ht="12.75">
      <c r="A138" s="40"/>
      <c r="B138" s="50">
        <v>80136</v>
      </c>
      <c r="C138" s="12" t="s">
        <v>70</v>
      </c>
      <c r="D138" s="13">
        <v>4216</v>
      </c>
      <c r="E138" s="53">
        <f>E139</f>
        <v>0</v>
      </c>
      <c r="F138" s="59">
        <f t="shared" si="2"/>
        <v>0</v>
      </c>
      <c r="G138" s="6"/>
    </row>
    <row r="139" spans="1:7" ht="12.75">
      <c r="A139" s="40"/>
      <c r="B139" s="48"/>
      <c r="C139" s="12" t="s">
        <v>123</v>
      </c>
      <c r="D139" s="13">
        <v>4216</v>
      </c>
      <c r="E139" s="53">
        <v>0</v>
      </c>
      <c r="F139" s="59">
        <f t="shared" si="2"/>
        <v>0</v>
      </c>
      <c r="G139" s="6"/>
    </row>
    <row r="140" spans="1:7" ht="12.75">
      <c r="A140" s="40"/>
      <c r="B140" s="48"/>
      <c r="C140" s="12"/>
      <c r="D140" s="13"/>
      <c r="E140" s="53"/>
      <c r="F140" s="59"/>
      <c r="G140" s="6"/>
    </row>
    <row r="141" spans="1:7" ht="12.75">
      <c r="A141" s="40"/>
      <c r="B141" s="50">
        <v>80146</v>
      </c>
      <c r="C141" s="12" t="s">
        <v>143</v>
      </c>
      <c r="D141" s="13">
        <v>39837</v>
      </c>
      <c r="E141" s="53">
        <f>E142</f>
        <v>44920</v>
      </c>
      <c r="F141" s="59">
        <f t="shared" si="2"/>
        <v>1.127594949418882</v>
      </c>
      <c r="G141" s="6"/>
    </row>
    <row r="142" spans="1:7" ht="12.75">
      <c r="A142" s="40"/>
      <c r="B142" s="48"/>
      <c r="C142" s="12" t="s">
        <v>123</v>
      </c>
      <c r="D142" s="13">
        <v>39837</v>
      </c>
      <c r="E142" s="53">
        <v>44920</v>
      </c>
      <c r="F142" s="59">
        <f t="shared" si="2"/>
        <v>1.127594949418882</v>
      </c>
      <c r="G142" s="6"/>
    </row>
    <row r="143" spans="1:7" ht="12.75">
      <c r="A143" s="40"/>
      <c r="B143" s="48"/>
      <c r="C143" s="12"/>
      <c r="D143" s="13"/>
      <c r="E143" s="53"/>
      <c r="F143" s="59"/>
      <c r="G143" s="6"/>
    </row>
    <row r="144" spans="1:7" ht="12.75">
      <c r="A144" s="40"/>
      <c r="B144" s="50">
        <v>80195</v>
      </c>
      <c r="C144" s="12" t="s">
        <v>76</v>
      </c>
      <c r="D144" s="13">
        <f>SUM(D145)</f>
        <v>77270</v>
      </c>
      <c r="E144" s="53">
        <f>E145</f>
        <v>113711</v>
      </c>
      <c r="F144" s="59">
        <f t="shared" si="2"/>
        <v>1.4716060566843536</v>
      </c>
      <c r="G144" s="6"/>
    </row>
    <row r="145" spans="1:7" ht="12.75">
      <c r="A145" s="40"/>
      <c r="B145" s="48"/>
      <c r="C145" s="12" t="s">
        <v>123</v>
      </c>
      <c r="D145" s="13">
        <v>77270</v>
      </c>
      <c r="E145" s="53">
        <v>113711</v>
      </c>
      <c r="F145" s="59">
        <f t="shared" si="2"/>
        <v>1.4716060566843536</v>
      </c>
      <c r="G145" s="6"/>
    </row>
    <row r="146" spans="1:7" ht="12.75">
      <c r="A146" s="40"/>
      <c r="B146" s="48"/>
      <c r="C146" s="12"/>
      <c r="D146" s="13"/>
      <c r="E146" s="53"/>
      <c r="F146" s="59"/>
      <c r="G146" s="6"/>
    </row>
    <row r="147" spans="1:7" ht="12.75">
      <c r="A147" s="65">
        <v>851</v>
      </c>
      <c r="B147" s="48"/>
      <c r="C147" s="10" t="s">
        <v>12</v>
      </c>
      <c r="D147" s="11">
        <f>SUM(D149,D153)</f>
        <v>165422</v>
      </c>
      <c r="E147" s="54">
        <f>E149+E153</f>
        <v>165000</v>
      </c>
      <c r="F147" s="63">
        <f t="shared" si="2"/>
        <v>0.9974489487492595</v>
      </c>
      <c r="G147" s="6"/>
    </row>
    <row r="148" spans="1:7" ht="12.75">
      <c r="A148" s="65"/>
      <c r="B148" s="48"/>
      <c r="C148" s="10"/>
      <c r="D148" s="11"/>
      <c r="E148" s="53"/>
      <c r="F148" s="59"/>
      <c r="G148" s="6"/>
    </row>
    <row r="149" spans="1:7" ht="12.75">
      <c r="A149" s="40"/>
      <c r="B149" s="50">
        <v>85154</v>
      </c>
      <c r="C149" s="12" t="s">
        <v>65</v>
      </c>
      <c r="D149" s="13">
        <f>SUM(D150:D151)</f>
        <v>135422</v>
      </c>
      <c r="E149" s="53">
        <f>E150+E151</f>
        <v>135000</v>
      </c>
      <c r="F149" s="59">
        <f t="shared" si="2"/>
        <v>0.9968838150374385</v>
      </c>
      <c r="G149" s="6"/>
    </row>
    <row r="150" spans="1:7" ht="12.75">
      <c r="A150" s="40"/>
      <c r="B150" s="48"/>
      <c r="C150" s="12" t="s">
        <v>123</v>
      </c>
      <c r="D150" s="13">
        <v>103510</v>
      </c>
      <c r="E150" s="53">
        <v>131000</v>
      </c>
      <c r="F150" s="59">
        <f t="shared" si="2"/>
        <v>1.2655782050043474</v>
      </c>
      <c r="G150" s="6"/>
    </row>
    <row r="151" spans="1:7" ht="12.75">
      <c r="A151" s="40"/>
      <c r="B151" s="48"/>
      <c r="C151" s="12" t="s">
        <v>126</v>
      </c>
      <c r="D151" s="13">
        <v>31912</v>
      </c>
      <c r="E151" s="53">
        <v>4000</v>
      </c>
      <c r="F151" s="59">
        <f t="shared" si="2"/>
        <v>0.12534469791927802</v>
      </c>
      <c r="G151" s="6"/>
    </row>
    <row r="152" spans="1:7" ht="12.75">
      <c r="A152" s="40"/>
      <c r="B152" s="48"/>
      <c r="C152" s="12"/>
      <c r="D152" s="13"/>
      <c r="E152" s="53"/>
      <c r="F152" s="59"/>
      <c r="G152" s="6"/>
    </row>
    <row r="153" spans="1:7" ht="12.75">
      <c r="A153" s="40"/>
      <c r="B153" s="50">
        <v>85195</v>
      </c>
      <c r="C153" s="12" t="s">
        <v>76</v>
      </c>
      <c r="D153" s="13">
        <v>30000</v>
      </c>
      <c r="E153" s="53">
        <f>E154</f>
        <v>30000</v>
      </c>
      <c r="F153" s="59">
        <f t="shared" si="2"/>
        <v>1</v>
      </c>
      <c r="G153" s="6"/>
    </row>
    <row r="154" spans="1:7" ht="12.75">
      <c r="A154" s="40"/>
      <c r="B154" s="48"/>
      <c r="C154" s="12" t="s">
        <v>123</v>
      </c>
      <c r="D154" s="13">
        <v>30000</v>
      </c>
      <c r="E154" s="53">
        <v>30000</v>
      </c>
      <c r="F154" s="59">
        <f t="shared" si="2"/>
        <v>1</v>
      </c>
      <c r="G154" s="6"/>
    </row>
    <row r="155" spans="1:7" ht="12.75">
      <c r="A155" s="40"/>
      <c r="B155" s="48"/>
      <c r="C155" s="12"/>
      <c r="D155" s="13"/>
      <c r="E155" s="53"/>
      <c r="F155" s="59"/>
      <c r="G155" s="6"/>
    </row>
    <row r="156" spans="1:7" ht="12.75">
      <c r="A156" s="65">
        <v>852</v>
      </c>
      <c r="B156" s="48"/>
      <c r="C156" s="10" t="s">
        <v>21</v>
      </c>
      <c r="D156" s="11">
        <f>SUM(D158,D163,D168,D171,D174,D177,D181,D184)</f>
        <v>3634662</v>
      </c>
      <c r="E156" s="11">
        <f>SUM(E158,E163,E168,E171,E174,E177,E181,E184)</f>
        <v>5010364</v>
      </c>
      <c r="F156" s="63">
        <f t="shared" si="2"/>
        <v>1.3784951668133103</v>
      </c>
      <c r="G156" s="6"/>
    </row>
    <row r="157" spans="1:7" ht="12.75">
      <c r="A157" s="65"/>
      <c r="B157" s="48"/>
      <c r="C157" s="10"/>
      <c r="D157" s="11"/>
      <c r="E157" s="53"/>
      <c r="F157" s="59"/>
      <c r="G157" s="6"/>
    </row>
    <row r="158" spans="1:7" ht="12.75">
      <c r="A158" s="40"/>
      <c r="B158" s="50">
        <v>85212</v>
      </c>
      <c r="C158" s="12" t="s">
        <v>43</v>
      </c>
      <c r="D158" s="13">
        <f>SUM(D160:D161)</f>
        <v>1868454</v>
      </c>
      <c r="E158" s="53">
        <f>E160+E161</f>
        <v>3061000</v>
      </c>
      <c r="F158" s="59">
        <f t="shared" si="2"/>
        <v>1.638252801513979</v>
      </c>
      <c r="G158" s="6"/>
    </row>
    <row r="159" spans="1:7" ht="12.75">
      <c r="A159" s="40"/>
      <c r="B159" s="48"/>
      <c r="C159" s="12" t="s">
        <v>28</v>
      </c>
      <c r="D159" s="14"/>
      <c r="E159" s="53"/>
      <c r="F159" s="59"/>
      <c r="G159" s="6"/>
    </row>
    <row r="160" spans="1:7" ht="12.75">
      <c r="A160" s="40"/>
      <c r="B160" s="48"/>
      <c r="C160" s="12" t="s">
        <v>123</v>
      </c>
      <c r="D160" s="13">
        <v>1859089</v>
      </c>
      <c r="E160" s="53">
        <v>3056000</v>
      </c>
      <c r="F160" s="59">
        <f t="shared" si="2"/>
        <v>1.643815868955171</v>
      </c>
      <c r="G160" s="6"/>
    </row>
    <row r="161" spans="1:7" ht="12.75">
      <c r="A161" s="40"/>
      <c r="B161" s="48"/>
      <c r="C161" s="12" t="s">
        <v>126</v>
      </c>
      <c r="D161" s="13">
        <v>9365</v>
      </c>
      <c r="E161" s="53">
        <v>5000</v>
      </c>
      <c r="F161" s="59">
        <f t="shared" si="2"/>
        <v>0.5339028296849974</v>
      </c>
      <c r="G161" s="6"/>
    </row>
    <row r="162" spans="1:7" ht="12.75">
      <c r="A162" s="40"/>
      <c r="B162" s="48"/>
      <c r="C162" s="12"/>
      <c r="D162" s="13"/>
      <c r="E162" s="53"/>
      <c r="F162" s="59"/>
      <c r="G162" s="6"/>
    </row>
    <row r="163" spans="1:7" ht="12.75">
      <c r="A163" s="40"/>
      <c r="B163" s="50">
        <v>85213</v>
      </c>
      <c r="C163" s="12" t="s">
        <v>55</v>
      </c>
      <c r="D163" s="13">
        <v>24000</v>
      </c>
      <c r="E163" s="53">
        <f>E166</f>
        <v>24000</v>
      </c>
      <c r="F163" s="59">
        <f t="shared" si="2"/>
        <v>1</v>
      </c>
      <c r="G163" s="6"/>
    </row>
    <row r="164" spans="1:7" ht="12.75">
      <c r="A164" s="40"/>
      <c r="B164" s="48"/>
      <c r="C164" s="12" t="s">
        <v>89</v>
      </c>
      <c r="D164" s="14"/>
      <c r="E164" s="53"/>
      <c r="F164" s="59"/>
      <c r="G164" s="6"/>
    </row>
    <row r="165" spans="1:7" ht="12.75">
      <c r="A165" s="40"/>
      <c r="B165" s="48"/>
      <c r="C165" s="12" t="s">
        <v>63</v>
      </c>
      <c r="D165" s="14"/>
      <c r="E165" s="53"/>
      <c r="F165" s="59"/>
      <c r="G165" s="6"/>
    </row>
    <row r="166" spans="1:7" ht="12.75">
      <c r="A166" s="40"/>
      <c r="B166" s="48"/>
      <c r="C166" s="12" t="s">
        <v>123</v>
      </c>
      <c r="D166" s="13">
        <v>24000</v>
      </c>
      <c r="E166" s="53">
        <v>24000</v>
      </c>
      <c r="F166" s="59">
        <f t="shared" si="2"/>
        <v>1</v>
      </c>
      <c r="G166" s="6"/>
    </row>
    <row r="167" spans="1:7" ht="12.75">
      <c r="A167" s="40"/>
      <c r="B167" s="48"/>
      <c r="C167" s="12"/>
      <c r="D167" s="13"/>
      <c r="E167" s="53"/>
      <c r="F167" s="59"/>
      <c r="G167" s="6"/>
    </row>
    <row r="168" spans="1:7" ht="12.75">
      <c r="A168" s="40"/>
      <c r="B168" s="50">
        <v>85214</v>
      </c>
      <c r="C168" s="12" t="s">
        <v>109</v>
      </c>
      <c r="D168" s="13">
        <f>SUM(D169)</f>
        <v>733281</v>
      </c>
      <c r="E168" s="53">
        <f>E169</f>
        <v>918000</v>
      </c>
      <c r="F168" s="59">
        <f t="shared" si="2"/>
        <v>1.2519075224913778</v>
      </c>
      <c r="G168" s="6"/>
    </row>
    <row r="169" spans="1:7" ht="12.75">
      <c r="A169" s="40"/>
      <c r="B169" s="48"/>
      <c r="C169" s="12" t="s">
        <v>123</v>
      </c>
      <c r="D169" s="13">
        <v>733281</v>
      </c>
      <c r="E169" s="53">
        <v>918000</v>
      </c>
      <c r="F169" s="59">
        <f t="shared" si="2"/>
        <v>1.2519075224913778</v>
      </c>
      <c r="G169" s="6"/>
    </row>
    <row r="170" spans="1:7" ht="12.75">
      <c r="A170" s="40"/>
      <c r="B170" s="48"/>
      <c r="C170" s="12"/>
      <c r="D170" s="13"/>
      <c r="E170" s="53"/>
      <c r="F170" s="59"/>
      <c r="G170" s="6"/>
    </row>
    <row r="171" spans="1:7" ht="12.75">
      <c r="A171" s="40"/>
      <c r="B171" s="50">
        <v>85215</v>
      </c>
      <c r="C171" s="12" t="s">
        <v>144</v>
      </c>
      <c r="D171" s="13">
        <f>SUM(D172)</f>
        <v>475064</v>
      </c>
      <c r="E171" s="53">
        <f>E172</f>
        <v>533400</v>
      </c>
      <c r="F171" s="59">
        <f t="shared" si="2"/>
        <v>1.1227960864220399</v>
      </c>
      <c r="G171" s="6"/>
    </row>
    <row r="172" spans="1:7" ht="12.75">
      <c r="A172" s="40"/>
      <c r="B172" s="48"/>
      <c r="C172" s="12" t="s">
        <v>123</v>
      </c>
      <c r="D172" s="13">
        <v>475064</v>
      </c>
      <c r="E172" s="53">
        <v>533400</v>
      </c>
      <c r="F172" s="59">
        <f t="shared" si="2"/>
        <v>1.1227960864220399</v>
      </c>
      <c r="G172" s="6"/>
    </row>
    <row r="173" spans="1:7" ht="12.75">
      <c r="A173" s="40"/>
      <c r="B173" s="48"/>
      <c r="C173" s="12"/>
      <c r="D173" s="13"/>
      <c r="E173" s="53"/>
      <c r="F173" s="59"/>
      <c r="G173" s="6"/>
    </row>
    <row r="174" spans="1:7" ht="12.75">
      <c r="A174" s="40"/>
      <c r="B174" s="50">
        <v>85216</v>
      </c>
      <c r="C174" s="12" t="s">
        <v>88</v>
      </c>
      <c r="D174" s="13">
        <v>11915</v>
      </c>
      <c r="E174" s="70">
        <f>E175</f>
        <v>0</v>
      </c>
      <c r="F174" s="59">
        <f t="shared" si="2"/>
        <v>0</v>
      </c>
      <c r="G174" s="6"/>
    </row>
    <row r="175" spans="1:7" ht="12.75">
      <c r="A175" s="40"/>
      <c r="B175" s="48"/>
      <c r="C175" s="12" t="s">
        <v>123</v>
      </c>
      <c r="D175" s="13">
        <v>11915</v>
      </c>
      <c r="E175" s="53">
        <v>0</v>
      </c>
      <c r="F175" s="59">
        <f t="shared" si="2"/>
        <v>0</v>
      </c>
      <c r="G175" s="6"/>
    </row>
    <row r="176" spans="1:7" ht="12.75">
      <c r="A176" s="40"/>
      <c r="B176" s="48"/>
      <c r="C176" s="12"/>
      <c r="D176" s="13"/>
      <c r="E176" s="53"/>
      <c r="F176" s="59"/>
      <c r="G176" s="6"/>
    </row>
    <row r="177" spans="1:7" ht="12.75">
      <c r="A177" s="40"/>
      <c r="B177" s="50">
        <v>85219</v>
      </c>
      <c r="C177" s="12" t="s">
        <v>27</v>
      </c>
      <c r="D177" s="13">
        <f>SUM(D178:D179)</f>
        <v>482930.27</v>
      </c>
      <c r="E177" s="53">
        <f>E178</f>
        <v>472105</v>
      </c>
      <c r="F177" s="59">
        <f t="shared" si="2"/>
        <v>0.9775841965756257</v>
      </c>
      <c r="G177" s="6"/>
    </row>
    <row r="178" spans="1:7" ht="12.75">
      <c r="A178" s="40"/>
      <c r="B178" s="48"/>
      <c r="C178" s="12" t="s">
        <v>123</v>
      </c>
      <c r="D178" s="13">
        <v>473983.37</v>
      </c>
      <c r="E178" s="53">
        <v>472105</v>
      </c>
      <c r="F178" s="59">
        <f t="shared" si="2"/>
        <v>0.9960370550553282</v>
      </c>
      <c r="G178" s="6"/>
    </row>
    <row r="179" spans="1:7" ht="12.75">
      <c r="A179" s="40"/>
      <c r="B179" s="48"/>
      <c r="C179" s="12" t="s">
        <v>126</v>
      </c>
      <c r="D179" s="13">
        <v>8946.9</v>
      </c>
      <c r="E179" s="53">
        <v>0</v>
      </c>
      <c r="F179" s="59">
        <v>0</v>
      </c>
      <c r="G179" s="6"/>
    </row>
    <row r="180" spans="1:7" ht="12.75">
      <c r="A180" s="40"/>
      <c r="B180" s="48"/>
      <c r="C180" s="12"/>
      <c r="D180" s="13"/>
      <c r="E180" s="53"/>
      <c r="F180" s="59"/>
      <c r="G180" s="6"/>
    </row>
    <row r="181" spans="1:7" ht="12.75">
      <c r="A181" s="40"/>
      <c r="B181" s="50">
        <v>85228</v>
      </c>
      <c r="C181" s="12" t="s">
        <v>11</v>
      </c>
      <c r="D181" s="13">
        <f>SUM(D182)</f>
        <v>1017.73</v>
      </c>
      <c r="E181" s="53">
        <f>E182</f>
        <v>1859</v>
      </c>
      <c r="F181" s="59">
        <f t="shared" si="2"/>
        <v>1.826614131449402</v>
      </c>
      <c r="G181" s="6"/>
    </row>
    <row r="182" spans="1:7" ht="12.75">
      <c r="A182" s="40"/>
      <c r="B182" s="48"/>
      <c r="C182" s="12" t="s">
        <v>123</v>
      </c>
      <c r="D182" s="13">
        <v>1017.73</v>
      </c>
      <c r="E182" s="53">
        <v>1859</v>
      </c>
      <c r="F182" s="59">
        <f t="shared" si="2"/>
        <v>1.826614131449402</v>
      </c>
      <c r="G182" s="6"/>
    </row>
    <row r="183" spans="1:7" ht="12.75">
      <c r="A183" s="40"/>
      <c r="B183" s="48"/>
      <c r="C183" s="12"/>
      <c r="D183" s="13"/>
      <c r="E183" s="53"/>
      <c r="F183" s="59"/>
      <c r="G183" s="6"/>
    </row>
    <row r="184" spans="1:7" ht="12.75">
      <c r="A184" s="40"/>
      <c r="B184" s="50">
        <v>85295</v>
      </c>
      <c r="C184" s="12" t="s">
        <v>76</v>
      </c>
      <c r="D184" s="13">
        <v>38000</v>
      </c>
      <c r="E184" s="70">
        <f>E185</f>
        <v>0</v>
      </c>
      <c r="F184" s="59">
        <f t="shared" si="2"/>
        <v>0</v>
      </c>
      <c r="G184" s="6"/>
    </row>
    <row r="185" spans="1:7" ht="12.75">
      <c r="A185" s="40"/>
      <c r="B185" s="48"/>
      <c r="C185" s="12" t="s">
        <v>123</v>
      </c>
      <c r="D185" s="13">
        <v>38000</v>
      </c>
      <c r="E185" s="53">
        <v>0</v>
      </c>
      <c r="F185" s="59">
        <f t="shared" si="2"/>
        <v>0</v>
      </c>
      <c r="G185" s="6"/>
    </row>
    <row r="186" spans="1:7" ht="12.75">
      <c r="A186" s="40"/>
      <c r="B186" s="48"/>
      <c r="C186" s="12"/>
      <c r="D186" s="13"/>
      <c r="E186" s="53"/>
      <c r="F186" s="59"/>
      <c r="G186" s="6"/>
    </row>
    <row r="187" spans="1:7" ht="12.75">
      <c r="A187" s="65">
        <v>854</v>
      </c>
      <c r="B187" s="48"/>
      <c r="C187" s="10" t="s">
        <v>145</v>
      </c>
      <c r="D187" s="11">
        <f>SUM(D189,D192)</f>
        <v>530951</v>
      </c>
      <c r="E187" s="54">
        <f>E189+E192</f>
        <v>0</v>
      </c>
      <c r="F187" s="63">
        <f t="shared" si="2"/>
        <v>0</v>
      </c>
      <c r="G187" s="6"/>
    </row>
    <row r="188" spans="1:7" ht="12.75">
      <c r="A188" s="65"/>
      <c r="B188" s="48"/>
      <c r="C188" s="10"/>
      <c r="D188" s="11"/>
      <c r="E188" s="53"/>
      <c r="F188" s="59"/>
      <c r="G188" s="6"/>
    </row>
    <row r="189" spans="1:7" ht="12.75">
      <c r="A189" s="40"/>
      <c r="B189" s="50">
        <v>85401</v>
      </c>
      <c r="C189" s="12" t="s">
        <v>146</v>
      </c>
      <c r="D189" s="13">
        <f>SUM(D190)</f>
        <v>528401</v>
      </c>
      <c r="E189" s="70">
        <f>E190</f>
        <v>0</v>
      </c>
      <c r="F189" s="59">
        <f t="shared" si="2"/>
        <v>0</v>
      </c>
      <c r="G189" s="6"/>
    </row>
    <row r="190" spans="1:7" ht="12.75">
      <c r="A190" s="40"/>
      <c r="B190" s="48"/>
      <c r="C190" s="12" t="s">
        <v>123</v>
      </c>
      <c r="D190" s="13">
        <v>528401</v>
      </c>
      <c r="E190" s="53">
        <v>0</v>
      </c>
      <c r="F190" s="59">
        <f t="shared" si="2"/>
        <v>0</v>
      </c>
      <c r="G190" s="6"/>
    </row>
    <row r="191" spans="1:7" ht="12.75">
      <c r="A191" s="40"/>
      <c r="B191" s="48"/>
      <c r="C191" s="12"/>
      <c r="D191" s="13"/>
      <c r="E191" s="53"/>
      <c r="F191" s="59"/>
      <c r="G191" s="6"/>
    </row>
    <row r="192" spans="1:7" ht="12.75">
      <c r="A192" s="40"/>
      <c r="B192" s="50">
        <v>85446</v>
      </c>
      <c r="C192" s="12" t="s">
        <v>143</v>
      </c>
      <c r="D192" s="13">
        <v>2550</v>
      </c>
      <c r="E192" s="70">
        <f>E193</f>
        <v>0</v>
      </c>
      <c r="F192" s="59">
        <f t="shared" si="2"/>
        <v>0</v>
      </c>
      <c r="G192" s="6"/>
    </row>
    <row r="193" spans="1:7" ht="12.75">
      <c r="A193" s="40"/>
      <c r="B193" s="48"/>
      <c r="C193" s="12" t="s">
        <v>123</v>
      </c>
      <c r="D193" s="13">
        <v>2550</v>
      </c>
      <c r="E193" s="53">
        <v>0</v>
      </c>
      <c r="F193" s="59">
        <f t="shared" si="2"/>
        <v>0</v>
      </c>
      <c r="G193" s="6"/>
    </row>
    <row r="194" spans="1:7" ht="12.75">
      <c r="A194" s="40"/>
      <c r="B194" s="48"/>
      <c r="C194" s="12"/>
      <c r="D194" s="13"/>
      <c r="E194" s="53"/>
      <c r="F194" s="59"/>
      <c r="G194" s="6"/>
    </row>
    <row r="195" spans="1:7" ht="12.75">
      <c r="A195" s="65">
        <v>900</v>
      </c>
      <c r="B195" s="48"/>
      <c r="C195" s="10" t="s">
        <v>80</v>
      </c>
      <c r="D195" s="11">
        <f>SUM(D197,D201,D205,D208,D214,D218)</f>
        <v>847009</v>
      </c>
      <c r="E195" s="11">
        <f>SUM(E197,E201,E205,E208,E211,,E214,E218)</f>
        <v>715413</v>
      </c>
      <c r="F195" s="63">
        <f t="shared" si="2"/>
        <v>0.8446344725971034</v>
      </c>
      <c r="G195" s="6"/>
    </row>
    <row r="196" spans="1:7" ht="12.75">
      <c r="A196" s="65"/>
      <c r="B196" s="48"/>
      <c r="C196" s="10"/>
      <c r="D196" s="11"/>
      <c r="E196" s="53"/>
      <c r="F196" s="59"/>
      <c r="G196" s="6"/>
    </row>
    <row r="197" spans="1:7" ht="12.75">
      <c r="A197" s="40"/>
      <c r="B197" s="50">
        <v>90001</v>
      </c>
      <c r="C197" s="12" t="s">
        <v>147</v>
      </c>
      <c r="D197" s="13">
        <f>SUM(D198:D199)</f>
        <v>128986</v>
      </c>
      <c r="E197" s="13">
        <f>SUM(E198:E199)</f>
        <v>13350</v>
      </c>
      <c r="F197" s="59">
        <f t="shared" si="2"/>
        <v>0.10349960460825205</v>
      </c>
      <c r="G197" s="6"/>
    </row>
    <row r="198" spans="1:7" ht="12.75">
      <c r="A198" s="40"/>
      <c r="B198" s="48"/>
      <c r="C198" s="12" t="s">
        <v>123</v>
      </c>
      <c r="D198" s="13">
        <v>53951</v>
      </c>
      <c r="E198" s="53">
        <v>13350</v>
      </c>
      <c r="F198" s="59">
        <f t="shared" si="2"/>
        <v>0.24744675724268317</v>
      </c>
      <c r="G198" s="6"/>
    </row>
    <row r="199" spans="1:7" ht="12.75">
      <c r="A199" s="40"/>
      <c r="B199" s="48"/>
      <c r="C199" s="12" t="s">
        <v>126</v>
      </c>
      <c r="D199" s="13">
        <v>75035</v>
      </c>
      <c r="E199" s="53">
        <v>0</v>
      </c>
      <c r="F199" s="59">
        <f t="shared" si="2"/>
        <v>0</v>
      </c>
      <c r="G199" s="6"/>
    </row>
    <row r="200" spans="1:7" ht="12.75">
      <c r="A200" s="40"/>
      <c r="B200" s="48"/>
      <c r="C200" s="12"/>
      <c r="D200" s="13"/>
      <c r="E200" s="53"/>
      <c r="F200" s="59"/>
      <c r="G200" s="6"/>
    </row>
    <row r="201" spans="1:7" ht="12.75">
      <c r="A201" s="40"/>
      <c r="B201" s="50">
        <v>90002</v>
      </c>
      <c r="C201" s="12" t="s">
        <v>0</v>
      </c>
      <c r="D201" s="13">
        <f>SUM(D202:D203)</f>
        <v>41760</v>
      </c>
      <c r="E201" s="13">
        <f>SUM(E202)</f>
        <v>30000</v>
      </c>
      <c r="F201" s="59">
        <f aca="true" t="shared" si="3" ref="F201:F253">E201/D201</f>
        <v>0.7183908045977011</v>
      </c>
      <c r="G201" s="6"/>
    </row>
    <row r="202" spans="1:7" ht="12.75">
      <c r="A202" s="40"/>
      <c r="B202" s="48"/>
      <c r="C202" s="12" t="s">
        <v>123</v>
      </c>
      <c r="D202" s="13">
        <v>36615</v>
      </c>
      <c r="E202" s="53">
        <v>30000</v>
      </c>
      <c r="F202" s="59">
        <f t="shared" si="3"/>
        <v>0.8193363375665711</v>
      </c>
      <c r="G202" s="6"/>
    </row>
    <row r="203" spans="1:7" ht="12.75">
      <c r="A203" s="40"/>
      <c r="B203" s="48"/>
      <c r="C203" s="12" t="s">
        <v>126</v>
      </c>
      <c r="D203" s="13">
        <v>5145</v>
      </c>
      <c r="E203" s="53">
        <v>0</v>
      </c>
      <c r="F203" s="59">
        <v>0</v>
      </c>
      <c r="G203" s="6"/>
    </row>
    <row r="204" spans="1:7" ht="12.75">
      <c r="A204" s="40"/>
      <c r="B204" s="48"/>
      <c r="C204" s="12"/>
      <c r="D204" s="13"/>
      <c r="E204" s="53"/>
      <c r="F204" s="59"/>
      <c r="G204" s="6"/>
    </row>
    <row r="205" spans="1:7" ht="12.75">
      <c r="A205" s="40"/>
      <c r="B205" s="50">
        <v>90003</v>
      </c>
      <c r="C205" s="12" t="s">
        <v>148</v>
      </c>
      <c r="D205" s="13">
        <f>SUM(D206)</f>
        <v>201335</v>
      </c>
      <c r="E205" s="13">
        <f>SUM(E206)</f>
        <v>230000</v>
      </c>
      <c r="F205" s="59">
        <f t="shared" si="3"/>
        <v>1.14237464921648</v>
      </c>
      <c r="G205" s="6"/>
    </row>
    <row r="206" spans="1:7" ht="12.75">
      <c r="A206" s="40"/>
      <c r="B206" s="48"/>
      <c r="C206" s="12" t="s">
        <v>123</v>
      </c>
      <c r="D206" s="13">
        <v>201335</v>
      </c>
      <c r="E206" s="53">
        <v>230000</v>
      </c>
      <c r="F206" s="59">
        <f t="shared" si="3"/>
        <v>1.14237464921648</v>
      </c>
      <c r="G206" s="6"/>
    </row>
    <row r="207" spans="1:7" ht="12.75">
      <c r="A207" s="40"/>
      <c r="B207" s="48"/>
      <c r="C207" s="12"/>
      <c r="D207" s="13"/>
      <c r="E207" s="53"/>
      <c r="F207" s="59"/>
      <c r="G207" s="6"/>
    </row>
    <row r="208" spans="1:7" ht="12.75">
      <c r="A208" s="40"/>
      <c r="B208" s="50">
        <v>90004</v>
      </c>
      <c r="C208" s="12" t="s">
        <v>149</v>
      </c>
      <c r="D208" s="13">
        <f>SUM(D209)</f>
        <v>62500</v>
      </c>
      <c r="E208" s="13">
        <f>SUM(E209)</f>
        <v>52500</v>
      </c>
      <c r="F208" s="59">
        <f t="shared" si="3"/>
        <v>0.84</v>
      </c>
      <c r="G208" s="6"/>
    </row>
    <row r="209" spans="1:7" ht="12.75">
      <c r="A209" s="40"/>
      <c r="B209" s="48"/>
      <c r="C209" s="12" t="s">
        <v>123</v>
      </c>
      <c r="D209" s="13">
        <v>62500</v>
      </c>
      <c r="E209" s="53">
        <v>52500</v>
      </c>
      <c r="F209" s="59">
        <f t="shared" si="3"/>
        <v>0.84</v>
      </c>
      <c r="G209" s="6"/>
    </row>
    <row r="210" spans="1:7" ht="12.75">
      <c r="A210" s="40"/>
      <c r="B210" s="48"/>
      <c r="C210" s="12"/>
      <c r="D210" s="13"/>
      <c r="E210" s="53"/>
      <c r="F210" s="59"/>
      <c r="G210" s="6"/>
    </row>
    <row r="211" spans="1:7" ht="12.75">
      <c r="A211" s="40"/>
      <c r="B211" s="51">
        <v>90013</v>
      </c>
      <c r="C211" s="12" t="s">
        <v>163</v>
      </c>
      <c r="D211" s="13">
        <v>0</v>
      </c>
      <c r="E211" s="53">
        <f>SUM(E212)</f>
        <v>11163</v>
      </c>
      <c r="F211" s="59"/>
      <c r="G211" s="6"/>
    </row>
    <row r="212" spans="1:7" ht="12.75">
      <c r="A212" s="40"/>
      <c r="B212" s="48"/>
      <c r="C212" s="12" t="s">
        <v>123</v>
      </c>
      <c r="D212" s="13">
        <v>0</v>
      </c>
      <c r="E212" s="53">
        <v>11163</v>
      </c>
      <c r="F212" s="59"/>
      <c r="G212" s="6"/>
    </row>
    <row r="213" spans="1:7" ht="12.75">
      <c r="A213" s="40"/>
      <c r="B213" s="48"/>
      <c r="C213" s="12"/>
      <c r="D213" s="13"/>
      <c r="E213" s="53"/>
      <c r="F213" s="59"/>
      <c r="G213" s="6"/>
    </row>
    <row r="214" spans="1:7" ht="12.75">
      <c r="A214" s="40"/>
      <c r="B214" s="50">
        <v>90015</v>
      </c>
      <c r="C214" s="12" t="s">
        <v>38</v>
      </c>
      <c r="D214" s="13">
        <f>SUM(D215:D216)</f>
        <v>409228</v>
      </c>
      <c r="E214" s="13">
        <f>SUM(E215:E216)</f>
        <v>375000</v>
      </c>
      <c r="F214" s="59">
        <f t="shared" si="3"/>
        <v>0.916359584388165</v>
      </c>
      <c r="G214" s="6"/>
    </row>
    <row r="215" spans="1:7" ht="12.75">
      <c r="A215" s="40"/>
      <c r="B215" s="48"/>
      <c r="C215" s="12" t="s">
        <v>123</v>
      </c>
      <c r="D215" s="13">
        <v>395028</v>
      </c>
      <c r="E215" s="53">
        <v>375000</v>
      </c>
      <c r="F215" s="59">
        <f t="shared" si="3"/>
        <v>0.9492997964701236</v>
      </c>
      <c r="G215" s="6"/>
    </row>
    <row r="216" spans="1:7" ht="12.75">
      <c r="A216" s="40"/>
      <c r="B216" s="48"/>
      <c r="C216" s="12" t="s">
        <v>126</v>
      </c>
      <c r="D216" s="13">
        <v>14200</v>
      </c>
      <c r="E216" s="53">
        <v>0</v>
      </c>
      <c r="F216" s="59">
        <f t="shared" si="3"/>
        <v>0</v>
      </c>
      <c r="G216" s="6"/>
    </row>
    <row r="217" spans="1:7" ht="12.75">
      <c r="A217" s="40"/>
      <c r="B217" s="48"/>
      <c r="C217" s="12"/>
      <c r="D217" s="13"/>
      <c r="E217" s="53"/>
      <c r="F217" s="59"/>
      <c r="G217" s="6"/>
    </row>
    <row r="218" spans="1:7" ht="12.75">
      <c r="A218" s="40"/>
      <c r="B218" s="50">
        <v>90095</v>
      </c>
      <c r="C218" s="12" t="s">
        <v>76</v>
      </c>
      <c r="D218" s="13">
        <f>SUM(D219)</f>
        <v>3200</v>
      </c>
      <c r="E218" s="13">
        <f>SUM(E219)</f>
        <v>3400</v>
      </c>
      <c r="F218" s="59">
        <f t="shared" si="3"/>
        <v>1.0625</v>
      </c>
      <c r="G218" s="6"/>
    </row>
    <row r="219" spans="1:7" ht="12.75">
      <c r="A219" s="40"/>
      <c r="B219" s="48"/>
      <c r="C219" s="12" t="s">
        <v>123</v>
      </c>
      <c r="D219" s="13">
        <v>3200</v>
      </c>
      <c r="E219" s="53">
        <v>3400</v>
      </c>
      <c r="F219" s="59">
        <f t="shared" si="3"/>
        <v>1.0625</v>
      </c>
      <c r="G219" s="6"/>
    </row>
    <row r="220" spans="1:7" ht="12.75">
      <c r="A220" s="40"/>
      <c r="B220" s="48"/>
      <c r="C220" s="12"/>
      <c r="D220" s="13"/>
      <c r="E220" s="53"/>
      <c r="F220" s="59"/>
      <c r="G220" s="6"/>
    </row>
    <row r="221" spans="1:7" ht="12.75">
      <c r="A221" s="65">
        <v>921</v>
      </c>
      <c r="B221" s="48"/>
      <c r="C221" s="10" t="s">
        <v>5</v>
      </c>
      <c r="D221" s="11">
        <f>SUM(D223,D226,D229,D232,D235,D238)</f>
        <v>978912</v>
      </c>
      <c r="E221" s="11">
        <f>SUM(E223,E226,E229,E232,E235,E238)</f>
        <v>938760</v>
      </c>
      <c r="F221" s="63">
        <f t="shared" si="3"/>
        <v>0.9589830342257527</v>
      </c>
      <c r="G221" s="6"/>
    </row>
    <row r="222" spans="1:7" ht="12.75">
      <c r="A222" s="65"/>
      <c r="B222" s="48"/>
      <c r="C222" s="10"/>
      <c r="D222" s="11"/>
      <c r="E222" s="53"/>
      <c r="F222" s="59"/>
      <c r="G222" s="6"/>
    </row>
    <row r="223" spans="1:7" ht="12.75">
      <c r="A223" s="40"/>
      <c r="B223" s="50">
        <v>92103</v>
      </c>
      <c r="C223" s="12" t="s">
        <v>150</v>
      </c>
      <c r="D223" s="13">
        <f>SUM(D224)</f>
        <v>40000</v>
      </c>
      <c r="E223" s="13">
        <f>SUM(E224)</f>
        <v>41200</v>
      </c>
      <c r="F223" s="59">
        <f t="shared" si="3"/>
        <v>1.03</v>
      </c>
      <c r="G223" s="6"/>
    </row>
    <row r="224" spans="1:7" ht="12.75">
      <c r="A224" s="40"/>
      <c r="B224" s="48"/>
      <c r="C224" s="12" t="s">
        <v>123</v>
      </c>
      <c r="D224" s="13">
        <v>40000</v>
      </c>
      <c r="E224" s="53">
        <v>41200</v>
      </c>
      <c r="F224" s="59">
        <f t="shared" si="3"/>
        <v>1.03</v>
      </c>
      <c r="G224" s="6"/>
    </row>
    <row r="225" spans="1:7" ht="12.75">
      <c r="A225" s="40"/>
      <c r="B225" s="48"/>
      <c r="C225" s="12"/>
      <c r="D225" s="13"/>
      <c r="E225" s="53"/>
      <c r="F225" s="59"/>
      <c r="G225" s="6"/>
    </row>
    <row r="226" spans="1:7" ht="12.75">
      <c r="A226" s="40"/>
      <c r="B226" s="50">
        <v>92105</v>
      </c>
      <c r="C226" s="12" t="s">
        <v>10</v>
      </c>
      <c r="D226" s="13">
        <f>SUM(D227)</f>
        <v>2000</v>
      </c>
      <c r="E226" s="13">
        <f>SUM(E227)</f>
        <v>0</v>
      </c>
      <c r="F226" s="59">
        <f t="shared" si="3"/>
        <v>0</v>
      </c>
      <c r="G226" s="6"/>
    </row>
    <row r="227" spans="1:7" ht="12.75">
      <c r="A227" s="40"/>
      <c r="B227" s="48"/>
      <c r="C227" s="12" t="s">
        <v>123</v>
      </c>
      <c r="D227" s="13">
        <v>2000</v>
      </c>
      <c r="E227" s="53">
        <v>0</v>
      </c>
      <c r="F227" s="59">
        <f t="shared" si="3"/>
        <v>0</v>
      </c>
      <c r="G227" s="6"/>
    </row>
    <row r="228" spans="1:7" ht="12.75">
      <c r="A228" s="40"/>
      <c r="B228" s="48"/>
      <c r="C228" s="12"/>
      <c r="D228" s="13"/>
      <c r="E228" s="53"/>
      <c r="F228" s="59"/>
      <c r="G228" s="6"/>
    </row>
    <row r="229" spans="1:7" ht="12.75">
      <c r="A229" s="40"/>
      <c r="B229" s="50">
        <v>92109</v>
      </c>
      <c r="C229" s="12" t="s">
        <v>151</v>
      </c>
      <c r="D229" s="13">
        <f>SUM(D230)</f>
        <v>432000</v>
      </c>
      <c r="E229" s="13">
        <f>SUM(E230)</f>
        <v>444960</v>
      </c>
      <c r="F229" s="59">
        <f t="shared" si="3"/>
        <v>1.03</v>
      </c>
      <c r="G229" s="6"/>
    </row>
    <row r="230" spans="1:7" ht="12.75">
      <c r="A230" s="40"/>
      <c r="B230" s="48"/>
      <c r="C230" s="12" t="s">
        <v>123</v>
      </c>
      <c r="D230" s="13">
        <v>432000</v>
      </c>
      <c r="E230" s="53">
        <v>444960</v>
      </c>
      <c r="F230" s="59">
        <f t="shared" si="3"/>
        <v>1.03</v>
      </c>
      <c r="G230" s="6"/>
    </row>
    <row r="231" spans="1:7" ht="12.75">
      <c r="A231" s="40"/>
      <c r="B231" s="48"/>
      <c r="C231" s="12"/>
      <c r="D231" s="13"/>
      <c r="E231" s="53"/>
      <c r="F231" s="59"/>
      <c r="G231" s="6"/>
    </row>
    <row r="232" spans="1:7" ht="12.75">
      <c r="A232" s="40"/>
      <c r="B232" s="50">
        <v>92116</v>
      </c>
      <c r="C232" s="12" t="s">
        <v>152</v>
      </c>
      <c r="D232" s="13">
        <f>SUM(D233)</f>
        <v>339700</v>
      </c>
      <c r="E232" s="13">
        <f>SUM(E233)</f>
        <v>329600</v>
      </c>
      <c r="F232" s="59">
        <f t="shared" si="3"/>
        <v>0.9702678834265528</v>
      </c>
      <c r="G232" s="6"/>
    </row>
    <row r="233" spans="1:7" ht="12.75">
      <c r="A233" s="40"/>
      <c r="B233" s="48"/>
      <c r="C233" s="12" t="s">
        <v>123</v>
      </c>
      <c r="D233" s="13">
        <v>339700</v>
      </c>
      <c r="E233" s="53">
        <v>329600</v>
      </c>
      <c r="F233" s="59">
        <f t="shared" si="3"/>
        <v>0.9702678834265528</v>
      </c>
      <c r="G233" s="6"/>
    </row>
    <row r="234" spans="1:7" ht="12.75">
      <c r="A234" s="40"/>
      <c r="B234" s="48"/>
      <c r="C234" s="12"/>
      <c r="D234" s="13"/>
      <c r="E234" s="53"/>
      <c r="F234" s="59"/>
      <c r="G234" s="6"/>
    </row>
    <row r="235" spans="1:7" ht="12.75">
      <c r="A235" s="40"/>
      <c r="B235" s="50">
        <v>92120</v>
      </c>
      <c r="C235" s="12" t="s">
        <v>153</v>
      </c>
      <c r="D235" s="13">
        <f>SUM(D236)</f>
        <v>25212</v>
      </c>
      <c r="E235" s="13">
        <f>SUM(E236)</f>
        <v>29000</v>
      </c>
      <c r="F235" s="59">
        <f t="shared" si="3"/>
        <v>1.1502459146438204</v>
      </c>
      <c r="G235" s="6"/>
    </row>
    <row r="236" spans="1:7" ht="12.75">
      <c r="A236" s="40"/>
      <c r="B236" s="48"/>
      <c r="C236" s="12" t="s">
        <v>123</v>
      </c>
      <c r="D236" s="13">
        <v>25212</v>
      </c>
      <c r="E236" s="53">
        <v>29000</v>
      </c>
      <c r="F236" s="59">
        <f t="shared" si="3"/>
        <v>1.1502459146438204</v>
      </c>
      <c r="G236" s="6"/>
    </row>
    <row r="237" spans="1:7" ht="12.75">
      <c r="A237" s="40"/>
      <c r="B237" s="48"/>
      <c r="C237" s="12"/>
      <c r="D237" s="13"/>
      <c r="E237" s="53"/>
      <c r="F237" s="59"/>
      <c r="G237" s="6"/>
    </row>
    <row r="238" spans="1:7" ht="12.75">
      <c r="A238" s="40"/>
      <c r="B238" s="50">
        <v>92195</v>
      </c>
      <c r="C238" s="12" t="s">
        <v>76</v>
      </c>
      <c r="D238" s="13">
        <f>SUM(D239)</f>
        <v>140000</v>
      </c>
      <c r="E238" s="13">
        <f>SUM(E239)</f>
        <v>94000</v>
      </c>
      <c r="F238" s="59">
        <f t="shared" si="3"/>
        <v>0.6714285714285714</v>
      </c>
      <c r="G238" s="6"/>
    </row>
    <row r="239" spans="1:7" ht="12.75">
      <c r="A239" s="40"/>
      <c r="B239" s="48"/>
      <c r="C239" s="12" t="s">
        <v>123</v>
      </c>
      <c r="D239" s="13">
        <v>140000</v>
      </c>
      <c r="E239" s="53">
        <v>94000</v>
      </c>
      <c r="F239" s="59">
        <f t="shared" si="3"/>
        <v>0.6714285714285714</v>
      </c>
      <c r="G239" s="6"/>
    </row>
    <row r="240" spans="1:7" ht="12.75">
      <c r="A240" s="40"/>
      <c r="B240" s="48"/>
      <c r="C240" s="12"/>
      <c r="D240" s="13"/>
      <c r="E240" s="53"/>
      <c r="F240" s="59"/>
      <c r="G240" s="6"/>
    </row>
    <row r="241" spans="1:7" ht="12.75">
      <c r="A241" s="65">
        <v>926</v>
      </c>
      <c r="B241" s="48"/>
      <c r="C241" s="10" t="s">
        <v>116</v>
      </c>
      <c r="D241" s="11">
        <f>SUM(D243,D247)</f>
        <v>2916500</v>
      </c>
      <c r="E241" s="11">
        <f>SUM(E243,E247)</f>
        <v>1563500</v>
      </c>
      <c r="F241" s="63">
        <f t="shared" si="3"/>
        <v>0.5360877764443682</v>
      </c>
      <c r="G241" s="6"/>
    </row>
    <row r="242" spans="1:7" ht="12.75">
      <c r="A242" s="65"/>
      <c r="B242" s="48"/>
      <c r="C242" s="10"/>
      <c r="D242" s="11"/>
      <c r="E242" s="53"/>
      <c r="F242" s="59"/>
      <c r="G242" s="6"/>
    </row>
    <row r="243" spans="1:7" ht="12.75">
      <c r="A243" s="40"/>
      <c r="B243" s="50">
        <v>92601</v>
      </c>
      <c r="C243" s="12" t="s">
        <v>117</v>
      </c>
      <c r="D243" s="13">
        <f>SUM(D244:D245)</f>
        <v>2757000</v>
      </c>
      <c r="E243" s="13">
        <f>SUM(E244:E245)</f>
        <v>1348000</v>
      </c>
      <c r="F243" s="59">
        <f t="shared" si="3"/>
        <v>0.4889372506347479</v>
      </c>
      <c r="G243" s="6"/>
    </row>
    <row r="244" spans="1:7" ht="12.75">
      <c r="A244" s="40"/>
      <c r="B244" s="48"/>
      <c r="C244" s="12" t="s">
        <v>123</v>
      </c>
      <c r="D244" s="13">
        <v>87500</v>
      </c>
      <c r="E244" s="53">
        <v>0</v>
      </c>
      <c r="F244" s="59">
        <f t="shared" si="3"/>
        <v>0</v>
      </c>
      <c r="G244" s="6"/>
    </row>
    <row r="245" spans="1:7" ht="12.75">
      <c r="A245" s="40"/>
      <c r="B245" s="48"/>
      <c r="C245" s="12" t="s">
        <v>126</v>
      </c>
      <c r="D245" s="13">
        <v>2669500</v>
      </c>
      <c r="E245" s="53">
        <v>1348000</v>
      </c>
      <c r="F245" s="59">
        <f t="shared" si="3"/>
        <v>0.5049634763064245</v>
      </c>
      <c r="G245" s="6"/>
    </row>
    <row r="246" spans="1:7" ht="12.75">
      <c r="A246" s="40"/>
      <c r="B246" s="48"/>
      <c r="C246" s="12"/>
      <c r="D246" s="13"/>
      <c r="E246" s="53"/>
      <c r="F246" s="59"/>
      <c r="G246" s="6"/>
    </row>
    <row r="247" spans="1:7" ht="12.75">
      <c r="A247" s="40"/>
      <c r="B247" s="50">
        <v>92605</v>
      </c>
      <c r="C247" s="12" t="s">
        <v>154</v>
      </c>
      <c r="D247" s="13">
        <f>SUM(D248)</f>
        <v>159500</v>
      </c>
      <c r="E247" s="13">
        <f>SUM(E248)</f>
        <v>215500</v>
      </c>
      <c r="F247" s="59">
        <f t="shared" si="3"/>
        <v>1.3510971786833856</v>
      </c>
      <c r="G247" s="6"/>
    </row>
    <row r="248" spans="1:7" ht="12.75">
      <c r="A248" s="40"/>
      <c r="B248" s="48"/>
      <c r="C248" s="12" t="s">
        <v>123</v>
      </c>
      <c r="D248" s="13">
        <v>159500</v>
      </c>
      <c r="E248" s="53">
        <v>215500</v>
      </c>
      <c r="F248" s="59">
        <f t="shared" si="3"/>
        <v>1.3510971786833856</v>
      </c>
      <c r="G248" s="6"/>
    </row>
    <row r="249" spans="1:7" ht="12.75">
      <c r="A249" s="41"/>
      <c r="B249" s="45"/>
      <c r="C249" s="16"/>
      <c r="D249" s="14"/>
      <c r="E249" s="53"/>
      <c r="F249" s="59"/>
      <c r="G249" s="6"/>
    </row>
    <row r="250" spans="1:7" ht="12.75">
      <c r="A250" s="66"/>
      <c r="B250" s="45"/>
      <c r="C250" s="15" t="s">
        <v>87</v>
      </c>
      <c r="D250" s="54">
        <f>SUM(D7,D22,D32,D40,D46,D61,D76,D86,D99,D106,D111,D122,D147,D156,D187,D195,D221,D241)</f>
        <v>23695037.87</v>
      </c>
      <c r="E250" s="54">
        <f>SUM(E7,E22,E32,E40,E46,E61,E76,E86,E99,E106,E111,E122,E147,E156,E187,E195,E221,E241)</f>
        <v>23790184</v>
      </c>
      <c r="F250" s="63">
        <f t="shared" si="3"/>
        <v>1.0040154453654815</v>
      </c>
      <c r="G250" s="6"/>
    </row>
    <row r="251" spans="1:7" ht="12.75">
      <c r="A251" s="41"/>
      <c r="B251" s="45"/>
      <c r="C251" s="16"/>
      <c r="D251" s="14"/>
      <c r="E251" s="53"/>
      <c r="F251" s="59"/>
      <c r="G251" s="6"/>
    </row>
    <row r="252" spans="1:7" ht="12.75">
      <c r="A252" s="41"/>
      <c r="B252" s="45"/>
      <c r="C252" s="12" t="s">
        <v>123</v>
      </c>
      <c r="D252" s="53">
        <f>SUMIF(C7:C250,"wydatki bieżące",D7:D250)</f>
        <v>20265864.970000003</v>
      </c>
      <c r="E252" s="53">
        <f>SUMIF(C7:C250,"wydatki bieżące",E7:E250)</f>
        <v>22043184</v>
      </c>
      <c r="F252" s="59">
        <f t="shared" si="3"/>
        <v>1.0877001318537847</v>
      </c>
      <c r="G252" s="6"/>
    </row>
    <row r="253" spans="1:7" ht="13.5" thickBot="1">
      <c r="A253" s="42"/>
      <c r="B253" s="46"/>
      <c r="C253" s="22" t="s">
        <v>126</v>
      </c>
      <c r="D253" s="96">
        <f>SUMIF(C7:C251,"wydatki majątkowe",D7:D251)</f>
        <v>3429172.9</v>
      </c>
      <c r="E253" s="96">
        <f>SUMIF(C7:C251,"wydatki majątkowe",E7:E251)</f>
        <v>1747000</v>
      </c>
      <c r="F253" s="60">
        <f t="shared" si="3"/>
        <v>0.5094522938752957</v>
      </c>
      <c r="G253" s="6"/>
    </row>
    <row r="254" spans="1:6" ht="13.5" thickTop="1">
      <c r="A254" s="43"/>
      <c r="B254" s="43"/>
      <c r="C254" s="19"/>
      <c r="D254" s="20"/>
      <c r="E254" s="21"/>
      <c r="F254" s="61"/>
    </row>
    <row r="255" ht="12.75">
      <c r="F255" s="62"/>
    </row>
    <row r="256" ht="12.75">
      <c r="F256" s="62"/>
    </row>
    <row r="257" ht="12.75">
      <c r="F257" s="62"/>
    </row>
    <row r="258" ht="12.75">
      <c r="F258" s="62"/>
    </row>
    <row r="259" ht="12.75">
      <c r="F259" s="62"/>
    </row>
    <row r="260" ht="12.75">
      <c r="F260" s="62"/>
    </row>
    <row r="261" ht="12.75">
      <c r="F261" s="62"/>
    </row>
    <row r="262" ht="12.75">
      <c r="F262" s="62"/>
    </row>
    <row r="263" ht="12.75">
      <c r="F263" s="62"/>
    </row>
    <row r="264" ht="12.75">
      <c r="F264" s="62"/>
    </row>
    <row r="265" ht="12.75">
      <c r="F265" s="62"/>
    </row>
    <row r="266" ht="12.75">
      <c r="F266" s="62"/>
    </row>
    <row r="267" ht="12.75">
      <c r="F267" s="62"/>
    </row>
    <row r="268" ht="12.75">
      <c r="F268" s="62"/>
    </row>
    <row r="269" ht="12.75">
      <c r="F269" s="62"/>
    </row>
    <row r="270" ht="12.75">
      <c r="F270" s="62"/>
    </row>
    <row r="271" ht="12.75">
      <c r="F271" s="62"/>
    </row>
    <row r="272" ht="12.75">
      <c r="F272" s="62"/>
    </row>
    <row r="273" ht="12.75">
      <c r="F273" s="62"/>
    </row>
    <row r="274" ht="12.75">
      <c r="F274" s="62"/>
    </row>
    <row r="275" ht="12.75">
      <c r="F275" s="62"/>
    </row>
    <row r="276" ht="12.75">
      <c r="F276" s="62"/>
    </row>
    <row r="277" ht="12.75">
      <c r="F277" s="62"/>
    </row>
    <row r="278" ht="12.75">
      <c r="F278" s="62"/>
    </row>
    <row r="279" ht="12.75">
      <c r="F279" s="62"/>
    </row>
    <row r="280" ht="12.75">
      <c r="F280" s="62"/>
    </row>
    <row r="281" ht="12.75">
      <c r="F281" s="62"/>
    </row>
    <row r="282" ht="12.75">
      <c r="F282" s="62"/>
    </row>
    <row r="283" ht="12.75">
      <c r="F283" s="62"/>
    </row>
    <row r="284" ht="12.75">
      <c r="F284" s="62"/>
    </row>
    <row r="285" ht="12.75">
      <c r="F285" s="62"/>
    </row>
    <row r="286" ht="12.75">
      <c r="F286" s="62"/>
    </row>
    <row r="287" ht="12.75">
      <c r="F287" s="62"/>
    </row>
    <row r="288" ht="12.75">
      <c r="F288" s="62"/>
    </row>
    <row r="289" ht="12.75">
      <c r="F289" s="62"/>
    </row>
    <row r="290" ht="12.75">
      <c r="F290" s="62"/>
    </row>
    <row r="291" ht="12.75">
      <c r="F291" s="62"/>
    </row>
    <row r="292" ht="12.75">
      <c r="F292" s="62"/>
    </row>
    <row r="293" ht="12.75">
      <c r="F293" s="62"/>
    </row>
    <row r="294" ht="12.75">
      <c r="F294" s="62"/>
    </row>
    <row r="295" ht="12.75">
      <c r="F295" s="62"/>
    </row>
    <row r="296" ht="12.75">
      <c r="F296" s="62"/>
    </row>
    <row r="297" ht="12.75">
      <c r="F297" s="62"/>
    </row>
    <row r="298" ht="12.75">
      <c r="F298" s="62"/>
    </row>
    <row r="299" ht="12.75">
      <c r="F299" s="62"/>
    </row>
    <row r="300" ht="12.75">
      <c r="F300" s="62"/>
    </row>
    <row r="301" ht="12.75">
      <c r="F301" s="62"/>
    </row>
    <row r="302" ht="12.75">
      <c r="F302" s="62"/>
    </row>
  </sheetData>
  <printOptions/>
  <pageMargins left="0.5905511811023623" right="0.32" top="0.984251968503937" bottom="0.984251968503937" header="0.5118110236220472" footer="0.5118110236220472"/>
  <pageSetup firstPageNumber="1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25">
      <selection activeCell="C8" sqref="C8:F34"/>
    </sheetView>
  </sheetViews>
  <sheetFormatPr defaultColWidth="9.140625" defaultRowHeight="12.75"/>
  <cols>
    <col min="1" max="1" width="3.7109375" style="83" customWidth="1"/>
    <col min="2" max="2" width="45.57421875" style="83" customWidth="1"/>
    <col min="3" max="6" width="10.7109375" style="75" customWidth="1"/>
    <col min="7" max="16384" width="9.140625" style="75" customWidth="1"/>
  </cols>
  <sheetData>
    <row r="1" spans="1:6" ht="17.25" customHeight="1">
      <c r="A1" s="71" t="s">
        <v>166</v>
      </c>
      <c r="B1" s="72"/>
      <c r="C1" s="73"/>
      <c r="D1" s="73"/>
      <c r="E1" s="74" t="s">
        <v>167</v>
      </c>
      <c r="F1" s="73"/>
    </row>
    <row r="2" spans="1:6" ht="18" customHeight="1">
      <c r="A2" s="72"/>
      <c r="B2" s="72"/>
      <c r="C2" s="73"/>
      <c r="D2" s="73"/>
      <c r="E2" s="74" t="s">
        <v>168</v>
      </c>
      <c r="F2" s="73"/>
    </row>
    <row r="3" spans="1:6" ht="12.75">
      <c r="A3" s="72"/>
      <c r="B3" s="72"/>
      <c r="C3" s="73"/>
      <c r="D3" s="73"/>
      <c r="E3" s="74" t="s">
        <v>169</v>
      </c>
      <c r="F3" s="73"/>
    </row>
    <row r="4" spans="1:6" ht="12.75">
      <c r="A4" s="72"/>
      <c r="B4" s="72"/>
      <c r="C4" s="73"/>
      <c r="D4" s="73"/>
      <c r="E4" s="74" t="s">
        <v>170</v>
      </c>
      <c r="F4" s="73"/>
    </row>
    <row r="5" spans="1:6" ht="7.5" customHeight="1">
      <c r="A5" s="72"/>
      <c r="B5" s="72"/>
      <c r="C5" s="73"/>
      <c r="D5" s="73"/>
      <c r="E5" s="73"/>
      <c r="F5" s="73"/>
    </row>
    <row r="6" spans="1:6" ht="18" customHeight="1">
      <c r="A6" s="100" t="s">
        <v>121</v>
      </c>
      <c r="B6" s="100"/>
      <c r="C6" s="99" t="s">
        <v>171</v>
      </c>
      <c r="D6" s="99"/>
      <c r="E6" s="99"/>
      <c r="F6" s="99"/>
    </row>
    <row r="7" spans="1:6" ht="18" customHeight="1">
      <c r="A7" s="100"/>
      <c r="B7" s="100"/>
      <c r="C7" s="76" t="s">
        <v>172</v>
      </c>
      <c r="D7" s="76" t="s">
        <v>173</v>
      </c>
      <c r="E7" s="76" t="s">
        <v>174</v>
      </c>
      <c r="F7" s="76" t="s">
        <v>175</v>
      </c>
    </row>
    <row r="8" spans="1:6" ht="18" customHeight="1">
      <c r="A8" s="101" t="s">
        <v>176</v>
      </c>
      <c r="B8" s="78" t="s">
        <v>177</v>
      </c>
      <c r="C8" s="104">
        <v>8505893</v>
      </c>
      <c r="D8" s="104">
        <v>8362086</v>
      </c>
      <c r="E8" s="104">
        <v>8612948</v>
      </c>
      <c r="F8" s="104">
        <v>8871337</v>
      </c>
    </row>
    <row r="9" spans="1:6" ht="18" customHeight="1">
      <c r="A9" s="101"/>
      <c r="B9" s="78" t="s">
        <v>178</v>
      </c>
      <c r="C9" s="104">
        <v>2446000</v>
      </c>
      <c r="D9" s="104">
        <v>2400857</v>
      </c>
      <c r="E9" s="104">
        <v>2448874</v>
      </c>
      <c r="F9" s="104">
        <v>2497852</v>
      </c>
    </row>
    <row r="10" spans="1:6" ht="18" customHeight="1">
      <c r="A10" s="101"/>
      <c r="B10" s="78" t="s">
        <v>179</v>
      </c>
      <c r="C10" s="104">
        <v>1100000</v>
      </c>
      <c r="D10" s="104">
        <v>880000</v>
      </c>
      <c r="E10" s="104">
        <v>704000</v>
      </c>
      <c r="F10" s="104">
        <v>563200</v>
      </c>
    </row>
    <row r="11" spans="1:6" ht="18" customHeight="1">
      <c r="A11" s="77" t="s">
        <v>180</v>
      </c>
      <c r="B11" s="78" t="s">
        <v>181</v>
      </c>
      <c r="C11" s="104">
        <v>8465183</v>
      </c>
      <c r="D11" s="104">
        <v>8485028</v>
      </c>
      <c r="E11" s="104">
        <v>8485028</v>
      </c>
      <c r="F11" s="104">
        <v>8485028</v>
      </c>
    </row>
    <row r="12" spans="1:6" ht="18" customHeight="1">
      <c r="A12" s="77" t="s">
        <v>182</v>
      </c>
      <c r="B12" s="78" t="s">
        <v>183</v>
      </c>
      <c r="C12" s="104">
        <v>3434951</v>
      </c>
      <c r="D12" s="104">
        <v>3537999</v>
      </c>
      <c r="E12" s="104">
        <v>3644139</v>
      </c>
      <c r="F12" s="104">
        <v>3753463</v>
      </c>
    </row>
    <row r="13" spans="1:6" ht="18" customHeight="1">
      <c r="A13" s="77" t="s">
        <v>184</v>
      </c>
      <c r="B13" s="78" t="s">
        <v>185</v>
      </c>
      <c r="C13" s="104">
        <v>1128467</v>
      </c>
      <c r="D13" s="104">
        <v>1695830</v>
      </c>
      <c r="E13" s="104">
        <v>613705</v>
      </c>
      <c r="F13" s="104">
        <v>632116</v>
      </c>
    </row>
    <row r="14" spans="1:6" ht="19.5" customHeight="1">
      <c r="A14" s="79" t="s">
        <v>186</v>
      </c>
      <c r="B14" s="80"/>
      <c r="C14" s="105">
        <f>SUM(C8,C11:C13)</f>
        <v>21534494</v>
      </c>
      <c r="D14" s="105">
        <f>SUM(D8,D11:D13)</f>
        <v>22080943</v>
      </c>
      <c r="E14" s="105">
        <f>SUM(E8,E11:E13)</f>
        <v>21355820</v>
      </c>
      <c r="F14" s="105">
        <f>SUM(F8,F11:F13)</f>
        <v>21741944</v>
      </c>
    </row>
    <row r="15" spans="1:6" ht="18" customHeight="1">
      <c r="A15" s="77" t="s">
        <v>187</v>
      </c>
      <c r="B15" s="78" t="s">
        <v>188</v>
      </c>
      <c r="C15" s="104">
        <v>0</v>
      </c>
      <c r="D15" s="104">
        <v>926166</v>
      </c>
      <c r="E15" s="104">
        <v>1924498</v>
      </c>
      <c r="F15" s="104">
        <v>3332228</v>
      </c>
    </row>
    <row r="16" spans="1:6" ht="18" customHeight="1">
      <c r="A16" s="77" t="s">
        <v>189</v>
      </c>
      <c r="B16" s="78" t="s">
        <v>190</v>
      </c>
      <c r="C16" s="104">
        <v>3762000</v>
      </c>
      <c r="D16" s="104">
        <v>0</v>
      </c>
      <c r="E16" s="104">
        <v>0</v>
      </c>
      <c r="F16" s="104">
        <v>0</v>
      </c>
    </row>
    <row r="17" spans="1:6" ht="18" customHeight="1">
      <c r="A17" s="77" t="s">
        <v>191</v>
      </c>
      <c r="B17" s="78" t="s">
        <v>192</v>
      </c>
      <c r="C17" s="104">
        <v>0</v>
      </c>
      <c r="D17" s="104">
        <v>0</v>
      </c>
      <c r="E17" s="104">
        <v>0</v>
      </c>
      <c r="F17" s="104">
        <v>0</v>
      </c>
    </row>
    <row r="18" spans="1:6" ht="18" customHeight="1">
      <c r="A18" s="77" t="s">
        <v>193</v>
      </c>
      <c r="B18" s="78" t="s">
        <v>194</v>
      </c>
      <c r="C18" s="104">
        <v>0</v>
      </c>
      <c r="D18" s="104">
        <v>0</v>
      </c>
      <c r="E18" s="104">
        <v>0</v>
      </c>
      <c r="F18" s="104">
        <v>0</v>
      </c>
    </row>
    <row r="19" spans="1:6" ht="18" customHeight="1">
      <c r="A19" s="77" t="s">
        <v>195</v>
      </c>
      <c r="B19" s="78" t="s">
        <v>196</v>
      </c>
      <c r="C19" s="104">
        <v>0</v>
      </c>
      <c r="D19" s="104">
        <v>0</v>
      </c>
      <c r="E19" s="104">
        <v>0</v>
      </c>
      <c r="F19" s="104">
        <v>0</v>
      </c>
    </row>
    <row r="20" spans="1:6" ht="18" customHeight="1">
      <c r="A20" s="77" t="s">
        <v>197</v>
      </c>
      <c r="B20" s="78" t="s">
        <v>198</v>
      </c>
      <c r="C20" s="104">
        <v>0</v>
      </c>
      <c r="D20" s="104">
        <v>0</v>
      </c>
      <c r="E20" s="104">
        <v>0</v>
      </c>
      <c r="F20" s="104">
        <v>0</v>
      </c>
    </row>
    <row r="21" spans="1:6" ht="19.5" customHeight="1">
      <c r="A21" s="80" t="s">
        <v>199</v>
      </c>
      <c r="B21" s="80"/>
      <c r="C21" s="105">
        <f>SUM(C15:C20)</f>
        <v>3762000</v>
      </c>
      <c r="D21" s="105">
        <f>SUM(D15:D20)</f>
        <v>926166</v>
      </c>
      <c r="E21" s="105">
        <f>SUM(E15:E20)</f>
        <v>1924498</v>
      </c>
      <c r="F21" s="105">
        <f>SUM(F15:F20)</f>
        <v>3332228</v>
      </c>
    </row>
    <row r="22" spans="1:6" ht="18" customHeight="1">
      <c r="A22" s="101" t="s">
        <v>200</v>
      </c>
      <c r="B22" s="78" t="s">
        <v>201</v>
      </c>
      <c r="C22" s="104">
        <v>22043184</v>
      </c>
      <c r="D22" s="104">
        <v>20532999</v>
      </c>
      <c r="E22" s="104">
        <v>21148989</v>
      </c>
      <c r="F22" s="104">
        <v>21783255</v>
      </c>
    </row>
    <row r="23" spans="1:6" ht="18" customHeight="1">
      <c r="A23" s="101"/>
      <c r="B23" s="78" t="s">
        <v>202</v>
      </c>
      <c r="C23" s="104">
        <v>0</v>
      </c>
      <c r="D23" s="104">
        <v>0</v>
      </c>
      <c r="E23" s="104">
        <v>0</v>
      </c>
      <c r="F23" s="104">
        <v>0</v>
      </c>
    </row>
    <row r="24" spans="1:6" ht="18" customHeight="1">
      <c r="A24" s="101"/>
      <c r="B24" s="78" t="s">
        <v>203</v>
      </c>
      <c r="C24" s="104">
        <v>239443</v>
      </c>
      <c r="D24" s="104">
        <v>149806</v>
      </c>
      <c r="E24" s="104">
        <v>89238</v>
      </c>
      <c r="F24" s="104">
        <v>200565</v>
      </c>
    </row>
    <row r="25" spans="1:6" ht="18" customHeight="1">
      <c r="A25" s="101"/>
      <c r="B25" s="78" t="s">
        <v>204</v>
      </c>
      <c r="C25" s="104">
        <v>0</v>
      </c>
      <c r="D25" s="104">
        <v>0</v>
      </c>
      <c r="E25" s="104">
        <v>0</v>
      </c>
      <c r="F25" s="104">
        <v>0</v>
      </c>
    </row>
    <row r="26" spans="1:6" ht="18" customHeight="1">
      <c r="A26" s="77" t="s">
        <v>205</v>
      </c>
      <c r="B26" s="78" t="s">
        <v>126</v>
      </c>
      <c r="C26" s="104">
        <v>1747000</v>
      </c>
      <c r="D26" s="104">
        <v>1417800</v>
      </c>
      <c r="E26" s="104">
        <v>1225000</v>
      </c>
      <c r="F26" s="104">
        <v>1747000</v>
      </c>
    </row>
    <row r="27" spans="1:6" ht="19.5" customHeight="1">
      <c r="A27" s="80" t="s">
        <v>206</v>
      </c>
      <c r="B27" s="80"/>
      <c r="C27" s="105">
        <f>SUM(C22,C26)</f>
        <v>23790184</v>
      </c>
      <c r="D27" s="105">
        <f>SUM(D22,D26)</f>
        <v>21950799</v>
      </c>
      <c r="E27" s="105">
        <f>SUM(E22,E26)</f>
        <v>22373989</v>
      </c>
      <c r="F27" s="105">
        <f>SUM(F22,F26)</f>
        <v>23530255</v>
      </c>
    </row>
    <row r="28" spans="1:6" ht="18" customHeight="1">
      <c r="A28" s="77" t="s">
        <v>207</v>
      </c>
      <c r="B28" s="78" t="s">
        <v>208</v>
      </c>
      <c r="C28" s="104">
        <v>1506310</v>
      </c>
      <c r="D28" s="104">
        <v>1056310</v>
      </c>
      <c r="E28" s="104">
        <v>906329</v>
      </c>
      <c r="F28" s="104">
        <v>1543917</v>
      </c>
    </row>
    <row r="29" spans="1:6" ht="18" customHeight="1">
      <c r="A29" s="77" t="s">
        <v>209</v>
      </c>
      <c r="B29" s="78" t="s">
        <v>210</v>
      </c>
      <c r="C29" s="104">
        <v>0</v>
      </c>
      <c r="D29" s="104">
        <v>0</v>
      </c>
      <c r="E29" s="104">
        <v>0</v>
      </c>
      <c r="F29" s="104">
        <v>0</v>
      </c>
    </row>
    <row r="30" spans="1:6" ht="18" customHeight="1">
      <c r="A30" s="77" t="s">
        <v>211</v>
      </c>
      <c r="B30" s="78" t="s">
        <v>212</v>
      </c>
      <c r="C30" s="104">
        <v>0</v>
      </c>
      <c r="D30" s="104">
        <v>0</v>
      </c>
      <c r="E30" s="104">
        <v>0</v>
      </c>
      <c r="F30" s="104">
        <v>0</v>
      </c>
    </row>
    <row r="31" spans="1:6" ht="19.5" customHeight="1">
      <c r="A31" s="80" t="s">
        <v>213</v>
      </c>
      <c r="B31" s="80"/>
      <c r="C31" s="105">
        <f>SUM(C28:C30)</f>
        <v>1506310</v>
      </c>
      <c r="D31" s="105">
        <f>SUM(D28:D30)</f>
        <v>1056310</v>
      </c>
      <c r="E31" s="105">
        <f>SUM(E28:E30)</f>
        <v>906329</v>
      </c>
      <c r="F31" s="105">
        <f>SUM(F28:F30)</f>
        <v>1543917</v>
      </c>
    </row>
    <row r="32" spans="1:6" ht="19.5" customHeight="1">
      <c r="A32" s="80" t="s">
        <v>214</v>
      </c>
      <c r="B32" s="80"/>
      <c r="C32" s="105">
        <f>SUM(C14,C21,-C27,-C31)</f>
        <v>0</v>
      </c>
      <c r="D32" s="105">
        <f>SUM(D14,D21,-D27,-D31)</f>
        <v>0</v>
      </c>
      <c r="E32" s="105">
        <f>SUM(E14,E21,-E27,-E31)</f>
        <v>0</v>
      </c>
      <c r="F32" s="105">
        <f>SUM(F14,F21,-F27,-F31)</f>
        <v>0</v>
      </c>
    </row>
    <row r="33" spans="1:6" ht="19.5" customHeight="1">
      <c r="A33" s="80" t="s">
        <v>215</v>
      </c>
      <c r="B33" s="80"/>
      <c r="C33" s="105">
        <f>SUM(C28,C24)</f>
        <v>1745753</v>
      </c>
      <c r="D33" s="105">
        <f>SUM(D28,D24)</f>
        <v>1206116</v>
      </c>
      <c r="E33" s="105">
        <f>SUM(E28,E24)</f>
        <v>995567</v>
      </c>
      <c r="F33" s="105">
        <f>SUM(F28,F24)</f>
        <v>1744482</v>
      </c>
    </row>
    <row r="34" spans="1:6" ht="19.5" customHeight="1">
      <c r="A34" s="80" t="s">
        <v>216</v>
      </c>
      <c r="B34" s="80"/>
      <c r="C34" s="105">
        <v>2969218</v>
      </c>
      <c r="D34" s="105">
        <v>2839075</v>
      </c>
      <c r="E34" s="105">
        <v>3625703</v>
      </c>
      <c r="F34" s="105">
        <v>5414015</v>
      </c>
    </row>
    <row r="35" spans="1:6" ht="22.5" customHeight="1">
      <c r="A35" s="102" t="s">
        <v>217</v>
      </c>
      <c r="B35" s="103"/>
      <c r="C35" s="81">
        <v>0</v>
      </c>
      <c r="D35" s="81">
        <v>0</v>
      </c>
      <c r="E35" s="81">
        <v>0</v>
      </c>
      <c r="F35" s="81">
        <v>0</v>
      </c>
    </row>
    <row r="36" spans="1:6" ht="22.5" customHeight="1">
      <c r="A36" s="102" t="s">
        <v>218</v>
      </c>
      <c r="B36" s="103"/>
      <c r="C36" s="82">
        <v>0.08</v>
      </c>
      <c r="D36" s="82">
        <v>0.05</v>
      </c>
      <c r="E36" s="82">
        <v>0.05</v>
      </c>
      <c r="F36" s="82">
        <v>0.08</v>
      </c>
    </row>
    <row r="37" spans="1:6" ht="22.5" customHeight="1">
      <c r="A37" s="102" t="s">
        <v>219</v>
      </c>
      <c r="B37" s="103"/>
      <c r="C37" s="81">
        <v>0</v>
      </c>
      <c r="D37" s="81">
        <v>0</v>
      </c>
      <c r="E37" s="81">
        <v>0</v>
      </c>
      <c r="F37" s="81">
        <v>0</v>
      </c>
    </row>
    <row r="38" spans="1:6" ht="22.5" customHeight="1">
      <c r="A38" s="102" t="s">
        <v>220</v>
      </c>
      <c r="B38" s="103"/>
      <c r="C38" s="82">
        <v>0.14</v>
      </c>
      <c r="D38" s="82">
        <v>0.13</v>
      </c>
      <c r="E38" s="82">
        <v>0.17</v>
      </c>
      <c r="F38" s="82">
        <v>0.25</v>
      </c>
    </row>
  </sheetData>
  <mergeCells count="8">
    <mergeCell ref="A35:B35"/>
    <mergeCell ref="A36:B36"/>
    <mergeCell ref="A37:B37"/>
    <mergeCell ref="A38:B38"/>
    <mergeCell ref="C6:F6"/>
    <mergeCell ref="A6:B7"/>
    <mergeCell ref="A8:A10"/>
    <mergeCell ref="A22:A25"/>
  </mergeCells>
  <printOptions/>
  <pageMargins left="0.5905511811023623" right="0.5905511811023623" top="0.984251968503937" bottom="0.984251968503937" header="0.5118110236220472" footer="0.5118110236220472"/>
  <pageSetup firstPageNumber="1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D.Wąsiak</cp:lastModifiedBy>
  <cp:lastPrinted>2005-01-31T11:55:06Z</cp:lastPrinted>
  <dcterms:created xsi:type="dcterms:W3CDTF">2004-11-02T14:19:45Z</dcterms:created>
  <dcterms:modified xsi:type="dcterms:W3CDTF">2005-01-31T11:56:30Z</dcterms:modified>
  <cp:category/>
  <cp:version/>
  <cp:contentType/>
  <cp:contentStatus/>
</cp:coreProperties>
</file>